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 tabRatio="974" firstSheet="5" activeTab="5"/>
  </bookViews>
  <sheets>
    <sheet name="Bal Sheet 11-12" sheetId="11" r:id="rId1"/>
    <sheet name="Bal Sheet 12-13" sheetId="21" r:id="rId2"/>
    <sheet name="Bal Sheet 13-14" sheetId="23" r:id="rId3"/>
    <sheet name="Bal Sheet 14-15" sheetId="27" r:id="rId4"/>
    <sheet name="Bal Sheet 15-16" sheetId="32" r:id="rId5"/>
    <sheet name="I&amp;E - Bal Sheet " sheetId="33" r:id="rId6"/>
    <sheet name="CB - General" sheetId="31" r:id="rId7"/>
    <sheet name="CB Benevolent" sheetId="34" r:id="rId8"/>
    <sheet name="Subs" sheetId="30" r:id="rId9"/>
  </sheets>
  <definedNames>
    <definedName name="_xlnm.Print_Area" localSheetId="0">'Bal Sheet 11-12'!$A$1:$T$57</definedName>
    <definedName name="_xlnm.Print_Area" localSheetId="1">'Bal Sheet 12-13'!$A$1:$T$57</definedName>
    <definedName name="_xlnm.Print_Area" localSheetId="2">'Bal Sheet 13-14'!$A$1:$T$57</definedName>
    <definedName name="_xlnm.Print_Area" localSheetId="3">'Bal Sheet 14-15'!$A$1:$T$57</definedName>
    <definedName name="_xlnm.Print_Area" localSheetId="4">'Bal Sheet 15-16'!$A$1:$T$57</definedName>
    <definedName name="_xlnm.Print_Area" localSheetId="6">'CB - General'!$A$1:$S$87</definedName>
    <definedName name="_xlnm.Print_Area" localSheetId="7">'CB Benevolent'!$A$1:$N$27</definedName>
    <definedName name="_xlnm.Print_Area" localSheetId="5">'I&amp;E - Bal Sheet '!$A$1:$Q$57</definedName>
    <definedName name="_xlnm.Print_Area" localSheetId="8">Subs!$A$1:$Q$54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3" l="1"/>
  <c r="E7" i="33"/>
  <c r="N3" i="34" l="1"/>
  <c r="N4" i="34"/>
  <c r="N5" i="34"/>
  <c r="N6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3" i="33"/>
  <c r="F44" i="31"/>
  <c r="G44" i="31"/>
  <c r="H44" i="31"/>
  <c r="I44" i="31"/>
  <c r="J44" i="31"/>
  <c r="K44" i="31"/>
  <c r="L44" i="31"/>
  <c r="M44" i="31"/>
  <c r="N44" i="31"/>
  <c r="O44" i="31"/>
  <c r="P44" i="31"/>
  <c r="Q44" i="31"/>
  <c r="R44" i="31"/>
  <c r="S44" i="31"/>
  <c r="S47" i="31"/>
  <c r="S48" i="31"/>
  <c r="S49" i="31"/>
  <c r="S50" i="31"/>
  <c r="S51" i="31"/>
  <c r="S52" i="31"/>
  <c r="S53" i="31"/>
  <c r="S54" i="31"/>
  <c r="S55" i="31"/>
  <c r="S56" i="31"/>
  <c r="S57" i="31"/>
  <c r="S58" i="31"/>
  <c r="S59" i="31"/>
  <c r="S60" i="31"/>
  <c r="S61" i="31"/>
  <c r="S62" i="31"/>
  <c r="S63" i="31"/>
  <c r="S64" i="31"/>
  <c r="S65" i="31"/>
  <c r="S66" i="31"/>
  <c r="S67" i="31"/>
  <c r="S68" i="31"/>
  <c r="S69" i="31"/>
  <c r="S70" i="31"/>
  <c r="S71" i="31"/>
  <c r="S72" i="31"/>
  <c r="S73" i="31"/>
  <c r="S74" i="31"/>
  <c r="S75" i="31"/>
  <c r="S76" i="31"/>
  <c r="S77" i="31"/>
  <c r="S78" i="31"/>
  <c r="S79" i="31"/>
  <c r="S80" i="31"/>
  <c r="S81" i="31"/>
  <c r="S82" i="31"/>
  <c r="S83" i="31"/>
  <c r="S84" i="31"/>
  <c r="S85" i="31"/>
  <c r="S86" i="31"/>
  <c r="E28" i="31"/>
  <c r="E44" i="31"/>
  <c r="D44" i="31"/>
  <c r="S3" i="31"/>
  <c r="S4" i="31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0" i="31"/>
  <c r="S41" i="31"/>
  <c r="S42" i="31"/>
  <c r="S43" i="31"/>
  <c r="F49" i="33"/>
  <c r="F54" i="33"/>
  <c r="N39" i="33"/>
  <c r="I49" i="33"/>
  <c r="I54" i="33"/>
  <c r="Q39" i="33"/>
  <c r="Q14" i="33"/>
  <c r="Q16" i="33"/>
  <c r="M14" i="33"/>
  <c r="I17" i="33"/>
  <c r="G52" i="30"/>
  <c r="J52" i="30"/>
  <c r="M52" i="30"/>
  <c r="P52" i="30"/>
  <c r="E81" i="31"/>
  <c r="E60" i="31"/>
  <c r="E71" i="31"/>
  <c r="F27" i="34"/>
  <c r="G27" i="34"/>
  <c r="H27" i="34"/>
  <c r="I27" i="34"/>
  <c r="J27" i="34"/>
  <c r="K27" i="34"/>
  <c r="L27" i="34"/>
  <c r="M27" i="34"/>
  <c r="N27" i="34"/>
  <c r="N24" i="34"/>
  <c r="N25" i="34"/>
  <c r="N26" i="34"/>
  <c r="E20" i="34"/>
  <c r="E15" i="34"/>
  <c r="E11" i="34"/>
  <c r="E27" i="34"/>
  <c r="D27" i="34"/>
  <c r="D50" i="30"/>
  <c r="I37" i="33"/>
  <c r="I41" i="33"/>
  <c r="I43" i="33"/>
  <c r="E33" i="33"/>
  <c r="E34" i="33"/>
  <c r="E35" i="33"/>
  <c r="F37" i="33" s="1"/>
  <c r="F43" i="33" s="1"/>
  <c r="N32" i="33" s="1"/>
  <c r="N33" i="33" s="1"/>
  <c r="E36" i="33"/>
  <c r="E37" i="33"/>
  <c r="E40" i="33"/>
  <c r="F41" i="33" s="1"/>
  <c r="E41" i="33"/>
  <c r="Q52" i="30"/>
  <c r="Q53" i="30"/>
  <c r="Q54" i="30"/>
  <c r="O47" i="30"/>
  <c r="L47" i="30"/>
  <c r="I47" i="30"/>
  <c r="F47" i="30"/>
  <c r="P54" i="30"/>
  <c r="M54" i="30"/>
  <c r="J54" i="30"/>
  <c r="G54" i="30"/>
  <c r="I21" i="33"/>
  <c r="I27" i="33"/>
  <c r="I8" i="33"/>
  <c r="I13" i="33"/>
  <c r="I29" i="33"/>
  <c r="Q19" i="33"/>
  <c r="Q20" i="33"/>
  <c r="N18" i="33"/>
  <c r="Q29" i="33"/>
  <c r="N29" i="33"/>
  <c r="Q41" i="33"/>
  <c r="N38" i="33"/>
  <c r="Q32" i="33"/>
  <c r="Q33" i="33"/>
  <c r="N41" i="33"/>
  <c r="S18" i="32"/>
  <c r="P18" i="32"/>
  <c r="S12" i="32"/>
  <c r="S9" i="32"/>
  <c r="I51" i="32"/>
  <c r="I56" i="32"/>
  <c r="S39" i="32"/>
  <c r="S41" i="32"/>
  <c r="P38" i="32"/>
  <c r="I40" i="32"/>
  <c r="I37" i="32"/>
  <c r="I26" i="32"/>
  <c r="I22" i="32"/>
  <c r="I17" i="32"/>
  <c r="I10" i="32"/>
  <c r="I12" i="32"/>
  <c r="F51" i="32"/>
  <c r="F56" i="32"/>
  <c r="P39" i="32"/>
  <c r="F40" i="32"/>
  <c r="F37" i="32"/>
  <c r="F26" i="32"/>
  <c r="F22" i="32"/>
  <c r="F17" i="32"/>
  <c r="P12" i="32"/>
  <c r="F10" i="32"/>
  <c r="F12" i="32"/>
  <c r="P9" i="32"/>
  <c r="P20" i="32"/>
  <c r="I42" i="32"/>
  <c r="S30" i="32"/>
  <c r="S31" i="32"/>
  <c r="P29" i="32"/>
  <c r="S20" i="32"/>
  <c r="I28" i="32"/>
  <c r="I30" i="32"/>
  <c r="S24" i="32"/>
  <c r="S25" i="32"/>
  <c r="P23" i="32"/>
  <c r="P41" i="32"/>
  <c r="F42" i="32"/>
  <c r="P30" i="32"/>
  <c r="F28" i="32"/>
  <c r="F30" i="32"/>
  <c r="P24" i="32"/>
  <c r="P31" i="32"/>
  <c r="P25" i="32"/>
  <c r="S33" i="32"/>
  <c r="P33" i="32"/>
  <c r="V32" i="32"/>
  <c r="E48" i="30"/>
  <c r="D48" i="30"/>
  <c r="D49" i="30"/>
  <c r="S17" i="27"/>
  <c r="P17" i="27"/>
  <c r="P9" i="27"/>
  <c r="S9" i="27"/>
  <c r="I51" i="27"/>
  <c r="I56" i="27"/>
  <c r="S38" i="27"/>
  <c r="S40" i="27"/>
  <c r="P37" i="27"/>
  <c r="F51" i="27"/>
  <c r="F56" i="27"/>
  <c r="P38" i="27"/>
  <c r="I40" i="27"/>
  <c r="F40" i="27"/>
  <c r="I37" i="27"/>
  <c r="F37" i="27"/>
  <c r="I26" i="27"/>
  <c r="F26" i="27"/>
  <c r="I22" i="27"/>
  <c r="F22" i="27"/>
  <c r="I17" i="27"/>
  <c r="F17" i="27"/>
  <c r="S12" i="27"/>
  <c r="P12" i="27"/>
  <c r="I10" i="27"/>
  <c r="I12" i="27"/>
  <c r="F10" i="27"/>
  <c r="F12" i="27"/>
  <c r="I28" i="27"/>
  <c r="S19" i="27"/>
  <c r="P19" i="27"/>
  <c r="P40" i="27"/>
  <c r="F42" i="27"/>
  <c r="P29" i="27"/>
  <c r="F28" i="27"/>
  <c r="F30" i="27"/>
  <c r="P23" i="27"/>
  <c r="I42" i="27"/>
  <c r="S29" i="27"/>
  <c r="S30" i="27"/>
  <c r="P28" i="27"/>
  <c r="I30" i="27"/>
  <c r="S23" i="27"/>
  <c r="S24" i="27"/>
  <c r="P13" i="23"/>
  <c r="P17" i="23"/>
  <c r="F17" i="23"/>
  <c r="I10" i="23"/>
  <c r="I12" i="23"/>
  <c r="I51" i="23"/>
  <c r="I56" i="23"/>
  <c r="S38" i="23"/>
  <c r="S40" i="23"/>
  <c r="P37" i="23"/>
  <c r="F51" i="23"/>
  <c r="F56" i="23"/>
  <c r="P38" i="23"/>
  <c r="I40" i="23"/>
  <c r="F40" i="23"/>
  <c r="I37" i="23"/>
  <c r="F37" i="23"/>
  <c r="I26" i="23"/>
  <c r="F26" i="23"/>
  <c r="I22" i="23"/>
  <c r="F22" i="23"/>
  <c r="S17" i="23"/>
  <c r="I17" i="23"/>
  <c r="S13" i="23"/>
  <c r="S10" i="23"/>
  <c r="P10" i="23"/>
  <c r="F10" i="23"/>
  <c r="F12" i="23"/>
  <c r="S19" i="23"/>
  <c r="I28" i="23"/>
  <c r="I30" i="23"/>
  <c r="S23" i="23"/>
  <c r="S24" i="23"/>
  <c r="P19" i="23"/>
  <c r="S32" i="27"/>
  <c r="P30" i="27"/>
  <c r="P22" i="27"/>
  <c r="P24" i="27"/>
  <c r="P40" i="23"/>
  <c r="F28" i="23"/>
  <c r="F30" i="23"/>
  <c r="P23" i="23"/>
  <c r="F42" i="23"/>
  <c r="P29" i="23"/>
  <c r="I42" i="23"/>
  <c r="S29" i="23"/>
  <c r="S30" i="23"/>
  <c r="P28" i="23"/>
  <c r="F51" i="21"/>
  <c r="F56" i="21"/>
  <c r="P38" i="21"/>
  <c r="S17" i="21"/>
  <c r="S13" i="21"/>
  <c r="S10" i="21"/>
  <c r="I51" i="21"/>
  <c r="I56" i="21"/>
  <c r="S38" i="21"/>
  <c r="S40" i="21"/>
  <c r="P37" i="21"/>
  <c r="I40" i="21"/>
  <c r="I37" i="21"/>
  <c r="I26" i="21"/>
  <c r="I22" i="21"/>
  <c r="I17" i="21"/>
  <c r="I10" i="21"/>
  <c r="I12" i="21"/>
  <c r="F40" i="21"/>
  <c r="F37" i="21"/>
  <c r="F26" i="21"/>
  <c r="F22" i="21"/>
  <c r="P17" i="21"/>
  <c r="F17" i="21"/>
  <c r="P13" i="21"/>
  <c r="P10" i="21"/>
  <c r="F10" i="21"/>
  <c r="F12" i="21"/>
  <c r="I22" i="11"/>
  <c r="F22" i="11"/>
  <c r="F40" i="11"/>
  <c r="I26" i="11"/>
  <c r="I37" i="11"/>
  <c r="I40" i="11"/>
  <c r="F37" i="11"/>
  <c r="F26" i="11"/>
  <c r="F17" i="11"/>
  <c r="I17" i="11"/>
  <c r="P17" i="11"/>
  <c r="P13" i="11"/>
  <c r="P10" i="11"/>
  <c r="F51" i="11"/>
  <c r="F56" i="11"/>
  <c r="P38" i="11"/>
  <c r="I28" i="11"/>
  <c r="F42" i="11"/>
  <c r="P29" i="11"/>
  <c r="F28" i="11"/>
  <c r="S19" i="21"/>
  <c r="I42" i="11"/>
  <c r="S29" i="11"/>
  <c r="I42" i="21"/>
  <c r="S29" i="21"/>
  <c r="S30" i="21"/>
  <c r="P28" i="21"/>
  <c r="P30" i="23"/>
  <c r="S32" i="23"/>
  <c r="P40" i="21"/>
  <c r="P22" i="23"/>
  <c r="P24" i="23"/>
  <c r="P32" i="27"/>
  <c r="V32" i="27"/>
  <c r="F42" i="21"/>
  <c r="P29" i="21"/>
  <c r="P19" i="21"/>
  <c r="F28" i="21"/>
  <c r="F30" i="21"/>
  <c r="P23" i="21"/>
  <c r="I28" i="21"/>
  <c r="I30" i="21"/>
  <c r="F10" i="11"/>
  <c r="F12" i="11"/>
  <c r="P40" i="11"/>
  <c r="S17" i="11"/>
  <c r="S13" i="11"/>
  <c r="S10" i="11"/>
  <c r="S30" i="11"/>
  <c r="P28" i="11"/>
  <c r="I10" i="11"/>
  <c r="I12" i="11"/>
  <c r="F30" i="11"/>
  <c r="P23" i="11"/>
  <c r="I30" i="11"/>
  <c r="S23" i="11"/>
  <c r="S24" i="11"/>
  <c r="P32" i="23"/>
  <c r="S23" i="21"/>
  <c r="S24" i="21"/>
  <c r="P22" i="21"/>
  <c r="P24" i="21"/>
  <c r="P30" i="21"/>
  <c r="P30" i="11"/>
  <c r="S19" i="11"/>
  <c r="P19" i="11"/>
  <c r="S32" i="21"/>
  <c r="P32" i="21"/>
  <c r="S32" i="11"/>
  <c r="P22" i="11"/>
  <c r="P24" i="11"/>
  <c r="P32" i="11"/>
  <c r="D47" i="31"/>
  <c r="D87" i="31"/>
  <c r="G47" i="31"/>
  <c r="G87" i="31"/>
  <c r="H47" i="31"/>
  <c r="H87" i="31"/>
  <c r="F9" i="33"/>
  <c r="F13" i="33" s="1"/>
  <c r="I47" i="31"/>
  <c r="I87" i="31"/>
  <c r="F10" i="33"/>
  <c r="Q47" i="31"/>
  <c r="Q87" i="31"/>
  <c r="F11" i="33"/>
  <c r="L47" i="31"/>
  <c r="L87" i="31"/>
  <c r="E16" i="33"/>
  <c r="M47" i="31"/>
  <c r="M87" i="31"/>
  <c r="E17" i="33"/>
  <c r="F17" i="33"/>
  <c r="F27" i="33" s="1"/>
  <c r="K47" i="31"/>
  <c r="K87" i="31"/>
  <c r="E19" i="33"/>
  <c r="F20" i="33" s="1"/>
  <c r="J47" i="31"/>
  <c r="J87" i="31"/>
  <c r="E20" i="33"/>
  <c r="O47" i="31"/>
  <c r="O87" i="31"/>
  <c r="F21" i="33"/>
  <c r="P47" i="31"/>
  <c r="P87" i="31"/>
  <c r="F22" i="33"/>
  <c r="N47" i="31"/>
  <c r="N87" i="31"/>
  <c r="F23" i="33"/>
  <c r="R47" i="31"/>
  <c r="R87" i="31"/>
  <c r="F25" i="33"/>
  <c r="F47" i="31"/>
  <c r="F87" i="31"/>
  <c r="S87" i="31"/>
  <c r="E47" i="31"/>
  <c r="E87" i="31"/>
  <c r="N7" i="33"/>
  <c r="M12" i="33"/>
  <c r="M13" i="33"/>
  <c r="N14" i="33"/>
  <c r="N16" i="33" s="1"/>
  <c r="F29" i="33" l="1"/>
  <c r="N19" i="33" s="1"/>
  <c r="N20" i="33" s="1"/>
</calcChain>
</file>

<file path=xl/sharedStrings.xml><?xml version="1.0" encoding="utf-8"?>
<sst xmlns="http://schemas.openxmlformats.org/spreadsheetml/2006/main" count="1002" uniqueCount="193">
  <si>
    <t>INCOME AND EXPENDITURE ACCOUNT</t>
  </si>
  <si>
    <t>£</t>
  </si>
  <si>
    <t>INCOME</t>
  </si>
  <si>
    <t>Interest</t>
  </si>
  <si>
    <t>EXPENDITURE</t>
  </si>
  <si>
    <t>BALANCE SHEET</t>
  </si>
  <si>
    <t>CURRENT ASSETS</t>
  </si>
  <si>
    <t>GENERAL FUND</t>
  </si>
  <si>
    <t>TOTAL ASSETS</t>
  </si>
  <si>
    <t>Joining Fees</t>
  </si>
  <si>
    <t>Dining Costs</t>
  </si>
  <si>
    <t>Subscriptions</t>
  </si>
  <si>
    <t>Balance at Previous Year End</t>
  </si>
  <si>
    <t>Treasurer</t>
  </si>
  <si>
    <t>TOTAL INCOME</t>
  </si>
  <si>
    <t>TOTAL EXPENDITURE</t>
  </si>
  <si>
    <t>Balance at Year End</t>
  </si>
  <si>
    <t>FEES / INTEREST</t>
  </si>
  <si>
    <t>CURRENT CREDITORS</t>
  </si>
  <si>
    <t>MEETINGS</t>
  </si>
  <si>
    <t>ANNUAL DUES</t>
  </si>
  <si>
    <t>Surplus / (Deficit) for the year</t>
  </si>
  <si>
    <t>BENEVOLENT AND SAMARITAN FUND</t>
  </si>
  <si>
    <t>SURPLUS (DEFICIT) FOR THE YEAR</t>
  </si>
  <si>
    <t>TOTAL FUNDS</t>
  </si>
  <si>
    <t>GRAND CHARITY RELIEF CHEST</t>
  </si>
  <si>
    <t>Contributions</t>
  </si>
  <si>
    <t>Tax Repayments</t>
  </si>
  <si>
    <t>Donations</t>
  </si>
  <si>
    <t>In accordance with Rule 153 Book of  Constitutions we have examined the Balance Sheet / Income and Expenditure</t>
  </si>
  <si>
    <t>opinion the said Balance Sheet and Income and Expenditure accounts are in accordance with the books and vouchers</t>
  </si>
  <si>
    <t>Auditor</t>
  </si>
  <si>
    <t>Dining Receipts</t>
  </si>
  <si>
    <t>Temple Rent</t>
  </si>
  <si>
    <t>BALANCE AT YEAR END</t>
  </si>
  <si>
    <t>B/FWD</t>
  </si>
  <si>
    <t>BALANCE C/FWD</t>
  </si>
  <si>
    <t>BAL B/FORWARD</t>
  </si>
  <si>
    <t>FIENNES CORNWALLIS LODGE No. 9279</t>
  </si>
  <si>
    <t>YEAR ENDED 30th JUNE 2012</t>
  </si>
  <si>
    <t>UGLE</t>
  </si>
  <si>
    <t>Tyler</t>
  </si>
  <si>
    <t>SUBSCRIPTIONS</t>
  </si>
  <si>
    <t>UGLE Dues</t>
  </si>
  <si>
    <t>UGLE - Dues</t>
  </si>
  <si>
    <t>PGLWK - Dues</t>
  </si>
  <si>
    <t>Accounts of the Lodge, as at 30th June 2012 and have verified the bank and other balances shown.  In our</t>
  </si>
  <si>
    <t>of the Lodge and give a true and fair view of the state of affairs of the Lodge.</t>
  </si>
  <si>
    <t>W Bro M C Kane</t>
  </si>
  <si>
    <t>W Bro G C Higgs</t>
  </si>
  <si>
    <t>W Bro P Sawyer</t>
  </si>
  <si>
    <t>PGLWK</t>
  </si>
  <si>
    <t>PGLWK Dues</t>
  </si>
  <si>
    <t>Surname</t>
  </si>
  <si>
    <t>Total Received</t>
  </si>
  <si>
    <t>Outstanding</t>
  </si>
  <si>
    <t>Monies Due</t>
  </si>
  <si>
    <t>Accrual</t>
  </si>
  <si>
    <t>Subs</t>
  </si>
  <si>
    <t>Profit / (loss)</t>
  </si>
  <si>
    <t xml:space="preserve">Joining </t>
  </si>
  <si>
    <t>Sep</t>
  </si>
  <si>
    <t>N/A</t>
  </si>
  <si>
    <t>cc</t>
  </si>
  <si>
    <t>Scratch Cards</t>
  </si>
  <si>
    <t>dc</t>
  </si>
  <si>
    <t>Printing/Stationery/Sundries</t>
  </si>
  <si>
    <t>Profit  - Sunday Lunch</t>
  </si>
  <si>
    <t>Duke of Kent Court</t>
  </si>
  <si>
    <t>Rent</t>
  </si>
  <si>
    <t>Current</t>
  </si>
  <si>
    <t>Deposit</t>
  </si>
  <si>
    <t>Barclays Bank</t>
  </si>
  <si>
    <t>Fees and Charges</t>
  </si>
  <si>
    <t>CURRENT DEBTORS</t>
  </si>
  <si>
    <t>Subscriptions in Advance</t>
  </si>
  <si>
    <t>Dining Costs/Wine</t>
  </si>
  <si>
    <t>eb</t>
  </si>
  <si>
    <t>Quiz Night</t>
  </si>
  <si>
    <t>ADMINISTRATION / MISC</t>
  </si>
  <si>
    <t>Honours Board</t>
  </si>
  <si>
    <t>Donations - Sunday Lunch</t>
  </si>
  <si>
    <t>Note to the Accounts:</t>
  </si>
  <si>
    <t>Paid</t>
  </si>
  <si>
    <t>Accounts of the Lodge, as at 30th June 2013 and have verified the bank and other balances shown.  In our</t>
  </si>
  <si>
    <t>YEAR ENDED 30th JUNE 2013</t>
  </si>
  <si>
    <t>Donations - Others</t>
  </si>
  <si>
    <t>W Bro R Wilson</t>
  </si>
  <si>
    <t>Dated</t>
  </si>
  <si>
    <t>August 2013</t>
  </si>
  <si>
    <t>chq</t>
  </si>
  <si>
    <t>cash</t>
  </si>
  <si>
    <t>YEAR ENDED 30th JUNE 2014</t>
  </si>
  <si>
    <t>August 2014</t>
  </si>
  <si>
    <t>W Bro M D Estaugh</t>
  </si>
  <si>
    <t>Accounts of the Lodge, as at 30th June 2014 and have verified the bank and other balances shown.  In our</t>
  </si>
  <si>
    <t>Acc</t>
  </si>
  <si>
    <t>Excess - Sunday Lunch</t>
  </si>
  <si>
    <t>MSF - Donation</t>
  </si>
  <si>
    <t>First Name</t>
  </si>
  <si>
    <t>Dine</t>
  </si>
  <si>
    <t>YEAR ENDED 30th JUNE 2015</t>
  </si>
  <si>
    <t>Accounts of the Lodge, as at 30th June 2015 and have verified the bank and other balances shown.  In our</t>
  </si>
  <si>
    <t>July 2015</t>
  </si>
  <si>
    <t>W Bro M J Read</t>
  </si>
  <si>
    <t>YEAR ENDED 30th JUNE 2016</t>
  </si>
  <si>
    <t>July 2016</t>
  </si>
  <si>
    <t>Accounts of the Lodge, as at 30th June 2016 and have verified the bank and other balances shown.  In our</t>
  </si>
  <si>
    <t>Dining in Advance</t>
  </si>
  <si>
    <t>Chq</t>
  </si>
  <si>
    <t>52</t>
  </si>
  <si>
    <t>WEST KENT LODGE No.9999</t>
  </si>
  <si>
    <t>Subscriptions - Written Off</t>
  </si>
  <si>
    <t>Initiation Fess</t>
  </si>
  <si>
    <t>Date</t>
  </si>
  <si>
    <t>Narrative</t>
  </si>
  <si>
    <t>Note</t>
  </si>
  <si>
    <t>Item</t>
  </si>
  <si>
    <t>Cash Book</t>
  </si>
  <si>
    <t>Bank Balance</t>
  </si>
  <si>
    <t>Bk Int</t>
  </si>
  <si>
    <t>Rent Insur</t>
  </si>
  <si>
    <t>Print Postage</t>
  </si>
  <si>
    <t>Regalia</t>
  </si>
  <si>
    <t>WEST KENT LODGE N: 9999</t>
  </si>
  <si>
    <t>Balance C/Fwd</t>
  </si>
  <si>
    <t>Subs - Name</t>
  </si>
  <si>
    <t>Dining - Name</t>
  </si>
  <si>
    <t>Dining - Various</t>
  </si>
  <si>
    <t>Subs - Name 19/20</t>
  </si>
  <si>
    <t>Catering</t>
  </si>
  <si>
    <t>MCF - RELIEF CHEST</t>
  </si>
  <si>
    <t>GENERAL FUND ASSETS</t>
  </si>
  <si>
    <t>CREDITORS</t>
  </si>
  <si>
    <t>DEBTORS</t>
  </si>
  <si>
    <t>BENEVOLENT FUND</t>
  </si>
  <si>
    <t>BENEVOLENT FUND ASSETS</t>
  </si>
  <si>
    <t>W Bro ………………….………..</t>
  </si>
  <si>
    <t>In accordance with Rule 153 Book of  Constitutions we have examined the Balance Sheet / Income and Expenditure accounts</t>
  </si>
  <si>
    <t>and Income and Expenditure accounts are in accordance with the books and vouchers of the Lodge and give a true and fair</t>
  </si>
  <si>
    <t>view of the stste of affairs of the Lodge</t>
  </si>
  <si>
    <t>…………………….</t>
  </si>
  <si>
    <t>Bank Entry</t>
  </si>
  <si>
    <t>Alms</t>
  </si>
  <si>
    <t>Fund Assets</t>
  </si>
  <si>
    <t>Hon Members</t>
  </si>
  <si>
    <t>Bloggs</t>
  </si>
  <si>
    <t>Joe</t>
  </si>
  <si>
    <t>PGM</t>
  </si>
  <si>
    <t>APGM</t>
  </si>
  <si>
    <t>Secretary</t>
  </si>
  <si>
    <t>Dec</t>
  </si>
  <si>
    <t>Mar</t>
  </si>
  <si>
    <t>June</t>
  </si>
  <si>
    <t>WEST KENT LODGE N. 9999</t>
  </si>
  <si>
    <t>PGM Rep</t>
  </si>
  <si>
    <t>Hon Guests</t>
  </si>
  <si>
    <t>Total</t>
  </si>
  <si>
    <t>Comment</t>
  </si>
  <si>
    <t>Subs - Various</t>
  </si>
  <si>
    <t>Subs - Name 17/18</t>
  </si>
  <si>
    <t>Envelope Scheme</t>
  </si>
  <si>
    <t>Donations In</t>
  </si>
  <si>
    <t>Gift Aid Envelopes</t>
  </si>
  <si>
    <t>MCF - Relief Chest</t>
  </si>
  <si>
    <t>3rd Oct</t>
  </si>
  <si>
    <t xml:space="preserve">Donation </t>
  </si>
  <si>
    <t>Donations Out</t>
  </si>
  <si>
    <t>Raffle</t>
  </si>
  <si>
    <t xml:space="preserve">Raffle </t>
  </si>
  <si>
    <t>Assets</t>
  </si>
  <si>
    <t>Envelope Scheme -Out</t>
  </si>
  <si>
    <t>Envelope Scheme - In</t>
  </si>
  <si>
    <t>WEST KENT LODGE No. 9999</t>
  </si>
  <si>
    <t>Temple - Rent</t>
  </si>
  <si>
    <t>Subscriptions in Arrears</t>
  </si>
  <si>
    <t>Dining - Wine</t>
  </si>
  <si>
    <t>Joiner</t>
  </si>
  <si>
    <t>Initates</t>
  </si>
  <si>
    <t>UGLE - Reg'n Fee</t>
  </si>
  <si>
    <t xml:space="preserve">UGLE </t>
  </si>
  <si>
    <t>Dining - Income</t>
  </si>
  <si>
    <t>YEAR ENDED  xx  xxx  xxxx</t>
  </si>
  <si>
    <t>Dining Income</t>
  </si>
  <si>
    <t>Catering/Wine</t>
  </si>
  <si>
    <t>Catering Cost</t>
  </si>
  <si>
    <t>Temple Rent/Insurance</t>
  </si>
  <si>
    <t>of the Lodge, as at 30th June xxxx and have verified the bank and other balances shown.  In our opinion the said Balance Sheet</t>
  </si>
  <si>
    <t>W Bro ………………….………</t>
  </si>
  <si>
    <t>GENERAL FUND - CASH BOOK</t>
  </si>
  <si>
    <t>DATE</t>
  </si>
  <si>
    <t>BENEVOLENT FUND - CASH BOOK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</si>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</sst>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0_);[Black]\(#,##0.00\)"/>
    <numFmt numFmtId="165" formatCode="#,##0;[Red]#,##0"/>
    <numFmt numFmtId="166" formatCode="#,##0.00_);[Red]\(#,##0.00\)"/>
    <numFmt numFmtId="167" formatCode="#,##0_);[Red]\(#,##0\)"/>
    <numFmt numFmtId="168" formatCode="#,##0.00;[Red]#,##0.00"/>
    <numFmt numFmtId="169" formatCode="#,##0.00_0;[Red]\(#,##0.00\)"/>
    <numFmt numFmtId="170" formatCode="#,##0_);[Black]\(#,##0\)"/>
  </numFmts>
  <fonts count="15" x14ac:knownFonts="1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u/>
      <sz val="14"/>
      <name val="Times New Roman"/>
      <family val="1"/>
    </font>
    <font>
      <u/>
      <sz val="9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gray125">
        <fgColor indexed="29"/>
        <bgColor indexed="29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1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0" fontId="7" fillId="0" borderId="0" xfId="0" applyFont="1"/>
    <xf numFmtId="0" fontId="4" fillId="0" borderId="0" xfId="0" applyFont="1"/>
    <xf numFmtId="0" fontId="6" fillId="0" borderId="0" xfId="0" applyFont="1"/>
    <xf numFmtId="0" fontId="2" fillId="0" borderId="4" xfId="0" applyFont="1" applyBorder="1"/>
    <xf numFmtId="0" fontId="7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6" xfId="0" applyFont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5" fillId="0" borderId="5" xfId="0" applyFont="1" applyBorder="1"/>
    <xf numFmtId="0" fontId="3" fillId="0" borderId="6" xfId="0" applyFont="1" applyBorder="1" applyAlignment="1">
      <alignment horizontal="center"/>
    </xf>
    <xf numFmtId="164" fontId="5" fillId="0" borderId="5" xfId="0" applyNumberFormat="1" applyFont="1" applyBorder="1"/>
    <xf numFmtId="164" fontId="3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2" fillId="0" borderId="8" xfId="0" applyNumberFormat="1" applyFont="1" applyBorder="1"/>
    <xf numFmtId="164" fontId="2" fillId="0" borderId="1" xfId="0" applyNumberFormat="1" applyFont="1" applyBorder="1"/>
    <xf numFmtId="0" fontId="9" fillId="0" borderId="11" xfId="0" applyFont="1" applyBorder="1" applyAlignment="1">
      <alignment vertical="center"/>
    </xf>
    <xf numFmtId="40" fontId="9" fillId="0" borderId="11" xfId="0" applyNumberFormat="1" applyFont="1" applyBorder="1" applyAlignment="1">
      <alignment horizontal="center" vertical="center"/>
    </xf>
    <xf numFmtId="40" fontId="9" fillId="0" borderId="11" xfId="0" quotePrefix="1" applyNumberFormat="1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/>
    </xf>
    <xf numFmtId="164" fontId="2" fillId="0" borderId="0" xfId="0" applyNumberFormat="1" applyFont="1" applyAlignment="1">
      <alignment vertical="center"/>
    </xf>
    <xf numFmtId="0" fontId="9" fillId="0" borderId="0" xfId="0" applyFont="1"/>
    <xf numFmtId="0" fontId="8" fillId="0" borderId="0" xfId="0" applyFont="1"/>
    <xf numFmtId="0" fontId="2" fillId="0" borderId="11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0" fontId="9" fillId="0" borderId="0" xfId="0" applyNumberFormat="1" applyFont="1" applyAlignment="1">
      <alignment horizontal="right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0" fontId="9" fillId="0" borderId="0" xfId="0" applyNumberFormat="1" applyFont="1"/>
    <xf numFmtId="164" fontId="2" fillId="2" borderId="5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" fontId="9" fillId="0" borderId="11" xfId="0" applyNumberFormat="1" applyFont="1" applyBorder="1" applyAlignment="1">
      <alignment horizontal="center" vertical="center"/>
    </xf>
    <xf numFmtId="164" fontId="9" fillId="0" borderId="0" xfId="0" applyNumberFormat="1" applyFont="1"/>
    <xf numFmtId="17" fontId="2" fillId="0" borderId="0" xfId="0" quotePrefix="1" applyNumberFormat="1" applyFont="1"/>
    <xf numFmtId="164" fontId="2" fillId="0" borderId="11" xfId="0" applyNumberFormat="1" applyFont="1" applyBorder="1" applyAlignment="1">
      <alignment horizontal="center" vertical="center" textRotation="90" wrapText="1"/>
    </xf>
    <xf numFmtId="164" fontId="2" fillId="0" borderId="0" xfId="0" applyNumberFormat="1" applyFont="1" applyAlignment="1">
      <alignment horizontal="center"/>
    </xf>
    <xf numFmtId="1" fontId="2" fillId="0" borderId="11" xfId="0" applyNumberFormat="1" applyFont="1" applyBorder="1" applyAlignment="1">
      <alignment horizontal="center" vertical="center" textRotation="90" wrapText="1"/>
    </xf>
    <xf numFmtId="1" fontId="2" fillId="0" borderId="0" xfId="0" applyNumberFormat="1" applyFont="1" applyAlignment="1">
      <alignment horizontal="center" textRotation="90"/>
    </xf>
    <xf numFmtId="43" fontId="9" fillId="0" borderId="0" xfId="1" applyFont="1"/>
    <xf numFmtId="16" fontId="9" fillId="2" borderId="11" xfId="0" applyNumberFormat="1" applyFont="1" applyFill="1" applyBorder="1" applyAlignment="1">
      <alignment vertical="center"/>
    </xf>
    <xf numFmtId="17" fontId="2" fillId="0" borderId="0" xfId="0" quotePrefix="1" applyNumberFormat="1" applyFont="1" applyAlignment="1">
      <alignment horizontal="center"/>
    </xf>
    <xf numFmtId="40" fontId="2" fillId="0" borderId="0" xfId="0" applyNumberFormat="1" applyFont="1"/>
    <xf numFmtId="16" fontId="9" fillId="2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 textRotation="90" wrapText="1"/>
    </xf>
    <xf numFmtId="165" fontId="2" fillId="0" borderId="0" xfId="0" applyNumberFormat="1" applyFont="1" applyAlignment="1">
      <alignment horizont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left"/>
    </xf>
    <xf numFmtId="166" fontId="9" fillId="0" borderId="11" xfId="0" applyNumberFormat="1" applyFont="1" applyBorder="1" applyAlignment="1">
      <alignment horizontal="right"/>
    </xf>
    <xf numFmtId="166" fontId="9" fillId="0" borderId="11" xfId="0" applyNumberFormat="1" applyFont="1" applyBorder="1" applyAlignment="1">
      <alignment horizontal="center"/>
    </xf>
    <xf numFmtId="166" fontId="9" fillId="0" borderId="11" xfId="0" quotePrefix="1" applyNumberFormat="1" applyFont="1" applyBorder="1" applyAlignment="1">
      <alignment horizontal="center"/>
    </xf>
    <xf numFmtId="166" fontId="9" fillId="0" borderId="11" xfId="0" applyNumberFormat="1" applyFont="1" applyBorder="1"/>
    <xf numFmtId="166" fontId="11" fillId="0" borderId="11" xfId="0" applyNumberFormat="1" applyFont="1" applyBorder="1"/>
    <xf numFmtId="166" fontId="9" fillId="3" borderId="11" xfId="0" applyNumberFormat="1" applyFont="1" applyFill="1" applyBorder="1" applyAlignment="1">
      <alignment horizontal="center" vertical="center"/>
    </xf>
    <xf numFmtId="166" fontId="9" fillId="3" borderId="11" xfId="0" applyNumberFormat="1" applyFont="1" applyFill="1" applyBorder="1"/>
    <xf numFmtId="166" fontId="9" fillId="3" borderId="11" xfId="0" applyNumberFormat="1" applyFont="1" applyFill="1" applyBorder="1" applyAlignment="1">
      <alignment horizontal="right"/>
    </xf>
    <xf numFmtId="166" fontId="9" fillId="0" borderId="11" xfId="0" applyNumberFormat="1" applyFont="1" applyBorder="1" applyAlignment="1">
      <alignment horizontal="left" vertical="center"/>
    </xf>
    <xf numFmtId="166" fontId="9" fillId="0" borderId="11" xfId="0" quotePrefix="1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right"/>
    </xf>
    <xf numFmtId="166" fontId="9" fillId="0" borderId="11" xfId="0" applyNumberFormat="1" applyFont="1" applyBorder="1" applyAlignment="1">
      <alignment horizontal="right" vertical="center"/>
    </xf>
    <xf numFmtId="166" fontId="9" fillId="0" borderId="11" xfId="1" applyNumberFormat="1" applyFont="1" applyBorder="1"/>
    <xf numFmtId="166" fontId="9" fillId="2" borderId="11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167" fontId="9" fillId="0" borderId="11" xfId="0" applyNumberFormat="1" applyFont="1" applyBorder="1" applyAlignment="1">
      <alignment horizontal="center" vertical="center"/>
    </xf>
    <xf numFmtId="167" fontId="9" fillId="2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9" fillId="0" borderId="14" xfId="0" applyNumberFormat="1" applyFont="1" applyBorder="1" applyAlignment="1">
      <alignment horizontal="center" vertical="center"/>
    </xf>
    <xf numFmtId="164" fontId="1" fillId="0" borderId="16" xfId="0" applyNumberFormat="1" applyFont="1" applyBorder="1"/>
    <xf numFmtId="164" fontId="2" fillId="0" borderId="16" xfId="0" applyNumberFormat="1" applyFont="1" applyBorder="1"/>
    <xf numFmtId="0" fontId="12" fillId="0" borderId="0" xfId="0" applyFont="1"/>
    <xf numFmtId="16" fontId="9" fillId="3" borderId="11" xfId="0" applyNumberFormat="1" applyFont="1" applyFill="1" applyBorder="1" applyAlignment="1">
      <alignment horizontal="center" vertical="center"/>
    </xf>
    <xf numFmtId="16" fontId="9" fillId="0" borderId="14" xfId="0" applyNumberFormat="1" applyFont="1" applyBorder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0" fontId="1" fillId="0" borderId="0" xfId="0" applyFont="1"/>
    <xf numFmtId="0" fontId="13" fillId="0" borderId="0" xfId="0" applyFont="1"/>
    <xf numFmtId="164" fontId="1" fillId="0" borderId="17" xfId="0" applyNumberFormat="1" applyFont="1" applyBorder="1"/>
    <xf numFmtId="0" fontId="1" fillId="0" borderId="5" xfId="0" applyFont="1" applyBorder="1"/>
    <xf numFmtId="164" fontId="1" fillId="0" borderId="5" xfId="0" applyNumberFormat="1" applyFont="1" applyBorder="1"/>
    <xf numFmtId="40" fontId="2" fillId="0" borderId="6" xfId="0" applyNumberFormat="1" applyFont="1" applyBorder="1"/>
    <xf numFmtId="164" fontId="2" fillId="0" borderId="17" xfId="0" applyNumberFormat="1" applyFont="1" applyBorder="1"/>
    <xf numFmtId="164" fontId="1" fillId="0" borderId="5" xfId="0" applyNumberFormat="1" applyFont="1" applyBorder="1" applyAlignment="1">
      <alignment horizontal="left"/>
    </xf>
    <xf numFmtId="164" fontId="2" fillId="2" borderId="5" xfId="0" applyNumberFormat="1" applyFont="1" applyFill="1" applyBorder="1"/>
    <xf numFmtId="164" fontId="2" fillId="2" borderId="0" xfId="0" applyNumberFormat="1" applyFont="1" applyFill="1"/>
    <xf numFmtId="164" fontId="2" fillId="2" borderId="6" xfId="0" applyNumberFormat="1" applyFont="1" applyFill="1" applyBorder="1"/>
    <xf numFmtId="16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164" fontId="9" fillId="0" borderId="11" xfId="0" applyNumberFormat="1" applyFont="1" applyBorder="1"/>
    <xf numFmtId="165" fontId="9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textRotation="90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11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169" fontId="9" fillId="0" borderId="11" xfId="0" applyNumberFormat="1" applyFont="1" applyBorder="1" applyAlignment="1">
      <alignment horizontal="right"/>
    </xf>
    <xf numFmtId="169" fontId="9" fillId="0" borderId="11" xfId="0" applyNumberFormat="1" applyFont="1" applyBorder="1" applyAlignment="1">
      <alignment horizontal="center"/>
    </xf>
    <xf numFmtId="169" fontId="9" fillId="0" borderId="11" xfId="0" applyNumberFormat="1" applyFont="1" applyBorder="1"/>
    <xf numFmtId="169" fontId="11" fillId="0" borderId="11" xfId="0" applyNumberFormat="1" applyFont="1" applyBorder="1"/>
    <xf numFmtId="169" fontId="9" fillId="3" borderId="11" xfId="0" applyNumberFormat="1" applyFont="1" applyFill="1" applyBorder="1" applyAlignment="1">
      <alignment horizontal="right"/>
    </xf>
    <xf numFmtId="169" fontId="9" fillId="3" borderId="11" xfId="0" applyNumberFormat="1" applyFont="1" applyFill="1" applyBorder="1"/>
    <xf numFmtId="169" fontId="9" fillId="2" borderId="11" xfId="0" applyNumberFormat="1" applyFont="1" applyFill="1" applyBorder="1" applyAlignment="1">
      <alignment vertical="center"/>
    </xf>
    <xf numFmtId="16" fontId="9" fillId="0" borderId="0" xfId="0" applyNumberFormat="1" applyFont="1" applyAlignment="1">
      <alignment vertical="center"/>
    </xf>
    <xf numFmtId="168" fontId="9" fillId="0" borderId="0" xfId="0" applyNumberFormat="1" applyFont="1"/>
    <xf numFmtId="164" fontId="14" fillId="0" borderId="11" xfId="0" applyNumberFormat="1" applyFont="1" applyBorder="1"/>
    <xf numFmtId="168" fontId="14" fillId="0" borderId="11" xfId="0" applyNumberFormat="1" applyFont="1" applyBorder="1" applyAlignment="1">
      <alignment horizontal="center"/>
    </xf>
    <xf numFmtId="40" fontId="2" fillId="0" borderId="1" xfId="0" applyNumberFormat="1" applyFont="1" applyBorder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Border="1"/>
    <xf numFmtId="0" fontId="1" fillId="0" borderId="0" xfId="0" applyFont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70" fontId="2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40" fontId="2" fillId="0" borderId="0" xfId="0" applyNumberFormat="1" applyFont="1" applyBorder="1"/>
    <xf numFmtId="164" fontId="2" fillId="2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70" fontId="2" fillId="0" borderId="0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6" fontId="9" fillId="0" borderId="12" xfId="0" applyNumberFormat="1" applyFont="1" applyBorder="1" applyAlignment="1">
      <alignment horizontal="center" vertical="center"/>
    </xf>
    <xf numFmtId="16" fontId="9" fillId="0" borderId="14" xfId="0" applyNumberFormat="1" applyFont="1" applyBorder="1" applyAlignment="1">
      <alignment horizontal="center" vertical="center"/>
    </xf>
    <xf numFmtId="40" fontId="8" fillId="0" borderId="9" xfId="0" quotePrefix="1" applyNumberFormat="1" applyFont="1" applyBorder="1" applyAlignment="1">
      <alignment horizontal="center" vertical="center"/>
    </xf>
    <xf numFmtId="40" fontId="8" fillId="0" borderId="15" xfId="0" quotePrefix="1" applyNumberFormat="1" applyFont="1" applyBorder="1" applyAlignment="1">
      <alignment horizontal="center" vertical="center"/>
    </xf>
    <xf numFmtId="16" fontId="9" fillId="0" borderId="13" xfId="0" applyNumberFormat="1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workbookViewId="0">
      <selection activeCell="P13" sqref="P13"/>
    </sheetView>
  </sheetViews>
  <sheetFormatPr defaultColWidth="9.140625" defaultRowHeight="12" x14ac:dyDescent="0.2"/>
  <cols>
    <col min="1" max="1" width="2.85546875" style="1" customWidth="1"/>
    <col min="2" max="2" width="8.5703125" style="1" customWidth="1"/>
    <col min="3" max="3" width="9.140625" style="1"/>
    <col min="4" max="4" width="19.85546875" style="1" customWidth="1"/>
    <col min="5" max="6" width="9.28515625" style="1" bestFit="1" customWidth="1"/>
    <col min="7" max="7" width="5" style="1" customWidth="1"/>
    <col min="8" max="8" width="9.28515625" style="1" bestFit="1" customWidth="1"/>
    <col min="9" max="9" width="10" style="1" customWidth="1"/>
    <col min="10" max="10" width="4.85546875" style="1" customWidth="1"/>
    <col min="11" max="11" width="3.140625" style="1" customWidth="1"/>
    <col min="12" max="12" width="9.140625" style="1"/>
    <col min="13" max="13" width="14.7109375" style="1" customWidth="1"/>
    <col min="14" max="14" width="9.140625" style="1"/>
    <col min="15" max="16" width="9.28515625" style="1" bestFit="1" customWidth="1"/>
    <col min="17" max="17" width="9.140625" style="1"/>
    <col min="18" max="19" width="9.28515625" style="1" bestFit="1" customWidth="1"/>
    <col min="20" max="20" width="6.42578125" style="1" customWidth="1"/>
    <col min="21" max="29" width="9.140625" style="1"/>
    <col min="30" max="30" width="9.28515625" style="1" bestFit="1" customWidth="1"/>
    <col min="31" max="16384" width="9.140625" style="1"/>
  </cols>
  <sheetData>
    <row r="1" spans="1:28" ht="18.75" x14ac:dyDescent="0.3">
      <c r="A1" s="151" t="s">
        <v>38</v>
      </c>
      <c r="B1" s="152"/>
      <c r="C1" s="152"/>
      <c r="D1" s="152"/>
      <c r="E1" s="152"/>
      <c r="F1" s="152"/>
      <c r="G1" s="152"/>
      <c r="H1" s="152"/>
      <c r="I1" s="152"/>
      <c r="J1" s="12"/>
      <c r="K1" s="151" t="s">
        <v>38</v>
      </c>
      <c r="L1" s="152"/>
      <c r="M1" s="152"/>
      <c r="N1" s="152"/>
      <c r="O1" s="152"/>
      <c r="P1" s="152"/>
      <c r="Q1" s="152"/>
      <c r="R1" s="152"/>
      <c r="S1" s="152"/>
      <c r="T1" s="153"/>
      <c r="U1" s="10"/>
    </row>
    <row r="2" spans="1:28" s="9" customFormat="1" ht="15" x14ac:dyDescent="0.25">
      <c r="A2" s="154" t="s">
        <v>39</v>
      </c>
      <c r="B2" s="155"/>
      <c r="C2" s="155"/>
      <c r="D2" s="155"/>
      <c r="E2" s="155"/>
      <c r="F2" s="155"/>
      <c r="G2" s="155"/>
      <c r="H2" s="155"/>
      <c r="I2" s="155"/>
      <c r="J2" s="13"/>
      <c r="K2" s="154" t="s">
        <v>39</v>
      </c>
      <c r="L2" s="155"/>
      <c r="M2" s="155"/>
      <c r="N2" s="155"/>
      <c r="O2" s="155"/>
      <c r="P2" s="155"/>
      <c r="Q2" s="155"/>
      <c r="R2" s="155"/>
      <c r="S2" s="155"/>
      <c r="T2" s="156"/>
      <c r="U2" s="11"/>
    </row>
    <row r="3" spans="1:28" s="9" customFormat="1" ht="15" x14ac:dyDescent="0.25">
      <c r="A3" s="154" t="s">
        <v>0</v>
      </c>
      <c r="B3" s="155"/>
      <c r="C3" s="155"/>
      <c r="D3" s="155"/>
      <c r="E3" s="155"/>
      <c r="F3" s="155"/>
      <c r="G3" s="155"/>
      <c r="H3" s="155"/>
      <c r="I3" s="155"/>
      <c r="J3" s="13"/>
      <c r="K3" s="154" t="s">
        <v>5</v>
      </c>
      <c r="L3" s="155"/>
      <c r="M3" s="155"/>
      <c r="N3" s="155"/>
      <c r="O3" s="155"/>
      <c r="P3" s="155"/>
      <c r="Q3" s="155"/>
      <c r="R3" s="155"/>
      <c r="S3" s="155"/>
      <c r="T3" s="156"/>
      <c r="U3" s="11"/>
    </row>
    <row r="4" spans="1:28" x14ac:dyDescent="0.2">
      <c r="A4" s="14"/>
      <c r="J4" s="15"/>
      <c r="K4" s="14"/>
      <c r="T4" s="15"/>
    </row>
    <row r="5" spans="1:28" s="7" customFormat="1" x14ac:dyDescent="0.2">
      <c r="A5" s="14"/>
      <c r="B5" s="2" t="s">
        <v>7</v>
      </c>
      <c r="C5" s="2"/>
      <c r="D5" s="2"/>
      <c r="E5" s="157">
        <v>2012</v>
      </c>
      <c r="F5" s="157"/>
      <c r="G5" s="2"/>
      <c r="H5" s="157">
        <v>2011</v>
      </c>
      <c r="I5" s="157"/>
      <c r="J5" s="16"/>
      <c r="K5" s="21"/>
      <c r="L5" s="3"/>
      <c r="M5" s="3"/>
      <c r="N5" s="3"/>
      <c r="O5" s="157">
        <v>2012</v>
      </c>
      <c r="P5" s="157"/>
      <c r="Q5" s="2"/>
      <c r="R5" s="157">
        <v>2011</v>
      </c>
      <c r="S5" s="157"/>
      <c r="T5" s="22"/>
      <c r="U5" s="1"/>
    </row>
    <row r="6" spans="1:28" s="7" customFormat="1" x14ac:dyDescent="0.2">
      <c r="A6" s="17"/>
      <c r="B6" s="4" t="s">
        <v>2</v>
      </c>
      <c r="C6" s="5"/>
      <c r="D6" s="6"/>
      <c r="E6" s="53" t="s">
        <v>1</v>
      </c>
      <c r="F6" s="53" t="s">
        <v>1</v>
      </c>
      <c r="G6" s="53"/>
      <c r="H6" s="53" t="s">
        <v>1</v>
      </c>
      <c r="I6" s="53" t="s">
        <v>1</v>
      </c>
      <c r="J6" s="18"/>
      <c r="K6" s="23"/>
      <c r="L6" s="5"/>
      <c r="M6" s="5"/>
      <c r="N6" s="5"/>
      <c r="O6" s="53" t="s">
        <v>1</v>
      </c>
      <c r="P6" s="53" t="s">
        <v>1</v>
      </c>
      <c r="Q6" s="53"/>
      <c r="R6" s="53" t="s">
        <v>1</v>
      </c>
      <c r="S6" s="53" t="s">
        <v>1</v>
      </c>
      <c r="T6" s="24"/>
    </row>
    <row r="7" spans="1:28" s="7" customFormat="1" x14ac:dyDescent="0.2">
      <c r="A7" s="17"/>
      <c r="C7" s="7" t="s">
        <v>17</v>
      </c>
      <c r="J7" s="19"/>
      <c r="K7" s="17"/>
      <c r="L7" s="4" t="s">
        <v>6</v>
      </c>
      <c r="T7" s="19"/>
    </row>
    <row r="8" spans="1:28" s="7" customFormat="1" x14ac:dyDescent="0.2">
      <c r="A8" s="17"/>
      <c r="D8" s="7" t="s">
        <v>11</v>
      </c>
      <c r="E8" s="7">
        <v>2970</v>
      </c>
      <c r="H8" s="7">
        <v>2960</v>
      </c>
      <c r="J8" s="19"/>
      <c r="K8" s="17"/>
      <c r="M8" s="7" t="s">
        <v>72</v>
      </c>
      <c r="N8" s="7" t="s">
        <v>70</v>
      </c>
      <c r="O8" s="7">
        <v>2676.91</v>
      </c>
      <c r="R8" s="7">
        <v>2423.38</v>
      </c>
      <c r="T8" s="19"/>
    </row>
    <row r="9" spans="1:28" s="7" customFormat="1" x14ac:dyDescent="0.2">
      <c r="A9" s="17"/>
      <c r="D9" s="7" t="s">
        <v>9</v>
      </c>
      <c r="E9" s="7">
        <v>35</v>
      </c>
      <c r="H9" s="7">
        <v>70</v>
      </c>
      <c r="J9" s="19"/>
      <c r="K9" s="17"/>
      <c r="M9" s="7" t="s">
        <v>72</v>
      </c>
      <c r="N9" s="7" t="s">
        <v>71</v>
      </c>
      <c r="O9" s="7">
        <v>2000</v>
      </c>
      <c r="R9" s="7">
        <v>747.57</v>
      </c>
      <c r="T9" s="19"/>
      <c r="V9" s="4"/>
    </row>
    <row r="10" spans="1:28" s="7" customFormat="1" x14ac:dyDescent="0.2">
      <c r="A10" s="17"/>
      <c r="D10" s="7" t="s">
        <v>3</v>
      </c>
      <c r="E10" s="7">
        <v>0.8</v>
      </c>
      <c r="F10" s="7">
        <f>SUM(E8:E10)</f>
        <v>3005.8</v>
      </c>
      <c r="H10" s="7">
        <v>0</v>
      </c>
      <c r="I10" s="7">
        <f>SUM(H7:H10)</f>
        <v>3030</v>
      </c>
      <c r="J10" s="19"/>
      <c r="K10" s="17"/>
      <c r="L10" s="4"/>
      <c r="M10" s="7" t="s">
        <v>64</v>
      </c>
      <c r="O10" s="7">
        <v>20</v>
      </c>
      <c r="P10" s="7">
        <f>SUM(O8:O10)</f>
        <v>4696.91</v>
      </c>
      <c r="R10" s="7">
        <v>83</v>
      </c>
      <c r="S10" s="7">
        <f>SUM(R8:R10)</f>
        <v>3253.9500000000003</v>
      </c>
      <c r="T10" s="19"/>
      <c r="AB10" s="35"/>
    </row>
    <row r="11" spans="1:28" s="7" customFormat="1" x14ac:dyDescent="0.2">
      <c r="A11" s="17"/>
      <c r="J11" s="19"/>
      <c r="K11" s="17"/>
      <c r="L11" s="4" t="s">
        <v>74</v>
      </c>
      <c r="T11" s="19"/>
      <c r="AB11" s="35"/>
    </row>
    <row r="12" spans="1:28" s="7" customFormat="1" x14ac:dyDescent="0.2">
      <c r="A12" s="17"/>
      <c r="B12" s="4" t="s">
        <v>14</v>
      </c>
      <c r="C12" s="4"/>
      <c r="D12" s="4"/>
      <c r="E12" s="4"/>
      <c r="F12" s="4">
        <f>+F10</f>
        <v>3005.8</v>
      </c>
      <c r="G12" s="4"/>
      <c r="H12" s="4"/>
      <c r="I12" s="4">
        <f>+I10</f>
        <v>3030</v>
      </c>
      <c r="J12" s="19"/>
      <c r="K12" s="17"/>
      <c r="M12" s="7" t="s">
        <v>69</v>
      </c>
      <c r="O12" s="7">
        <v>140.25</v>
      </c>
      <c r="R12" s="7">
        <v>133</v>
      </c>
      <c r="T12" s="19"/>
    </row>
    <row r="13" spans="1:28" s="7" customFormat="1" x14ac:dyDescent="0.2">
      <c r="A13" s="17"/>
      <c r="J13" s="19"/>
      <c r="K13" s="17"/>
      <c r="M13" s="7" t="s">
        <v>73</v>
      </c>
      <c r="O13" s="7">
        <v>20</v>
      </c>
      <c r="P13" s="7">
        <f>SUM(O12:O13)</f>
        <v>160.25</v>
      </c>
      <c r="R13" s="7">
        <v>32</v>
      </c>
      <c r="S13" s="7">
        <f>SUM(R12:R13)</f>
        <v>165</v>
      </c>
      <c r="T13" s="19"/>
    </row>
    <row r="14" spans="1:28" s="7" customFormat="1" x14ac:dyDescent="0.2">
      <c r="A14" s="17"/>
      <c r="B14" s="4" t="s">
        <v>4</v>
      </c>
      <c r="J14" s="19"/>
      <c r="K14" s="17"/>
      <c r="L14" s="4" t="s">
        <v>18</v>
      </c>
      <c r="T14" s="19"/>
    </row>
    <row r="15" spans="1:28" s="7" customFormat="1" x14ac:dyDescent="0.2">
      <c r="A15" s="17"/>
      <c r="C15" s="7" t="s">
        <v>20</v>
      </c>
      <c r="J15" s="19"/>
      <c r="K15" s="17"/>
      <c r="M15" s="7" t="s">
        <v>43</v>
      </c>
      <c r="O15" s="45">
        <v>1419</v>
      </c>
      <c r="P15" s="45"/>
      <c r="R15" s="35">
        <v>0</v>
      </c>
      <c r="T15" s="19"/>
    </row>
    <row r="16" spans="1:28" s="7" customFormat="1" x14ac:dyDescent="0.2">
      <c r="A16" s="17"/>
      <c r="D16" s="7" t="s">
        <v>40</v>
      </c>
      <c r="E16" s="7">
        <v>1419</v>
      </c>
      <c r="H16" s="7">
        <v>1498</v>
      </c>
      <c r="J16" s="19"/>
      <c r="K16" s="17"/>
      <c r="M16" s="7" t="s">
        <v>52</v>
      </c>
      <c r="O16" s="45">
        <v>576.20000000000005</v>
      </c>
      <c r="P16" s="45"/>
      <c r="R16" s="35">
        <v>0</v>
      </c>
      <c r="T16" s="25"/>
    </row>
    <row r="17" spans="1:20" s="7" customFormat="1" x14ac:dyDescent="0.2">
      <c r="A17" s="17"/>
      <c r="D17" s="7" t="s">
        <v>51</v>
      </c>
      <c r="E17" s="7">
        <v>576.20000000000005</v>
      </c>
      <c r="F17" s="7">
        <f>SUM(E16:E17)</f>
        <v>1995.2</v>
      </c>
      <c r="H17" s="7">
        <v>642</v>
      </c>
      <c r="I17" s="7">
        <f>SUM(H16:H17)</f>
        <v>2140</v>
      </c>
      <c r="J17" s="19"/>
      <c r="K17" s="17"/>
      <c r="M17" s="7" t="s">
        <v>75</v>
      </c>
      <c r="O17" s="57">
        <v>95</v>
      </c>
      <c r="P17" s="7">
        <f>SUM(O15:O17)</f>
        <v>2090.1999999999998</v>
      </c>
      <c r="R17" s="7">
        <v>972</v>
      </c>
      <c r="S17" s="7">
        <f>SUM(R15:R17)</f>
        <v>972</v>
      </c>
      <c r="T17" s="19"/>
    </row>
    <row r="18" spans="1:20" s="7" customFormat="1" x14ac:dyDescent="0.2">
      <c r="A18" s="17"/>
      <c r="C18" s="7" t="s">
        <v>19</v>
      </c>
      <c r="J18" s="19"/>
      <c r="K18" s="17"/>
      <c r="L18" s="4"/>
      <c r="M18" s="4"/>
      <c r="N18" s="4"/>
      <c r="O18" s="4"/>
      <c r="P18" s="4"/>
      <c r="Q18" s="4"/>
      <c r="R18" s="4"/>
      <c r="S18" s="4"/>
      <c r="T18" s="19"/>
    </row>
    <row r="19" spans="1:20" s="7" customFormat="1" x14ac:dyDescent="0.2">
      <c r="A19" s="17"/>
      <c r="D19" s="7" t="s">
        <v>10</v>
      </c>
      <c r="E19" s="7">
        <v>904.75</v>
      </c>
      <c r="H19" s="7">
        <v>1576</v>
      </c>
      <c r="J19" s="19"/>
      <c r="K19" s="17"/>
      <c r="L19" s="4" t="s">
        <v>8</v>
      </c>
      <c r="M19" s="4"/>
      <c r="N19" s="4"/>
      <c r="O19" s="4"/>
      <c r="P19" s="4">
        <f>+P10+P13-P17</f>
        <v>2766.96</v>
      </c>
      <c r="Q19" s="4"/>
      <c r="R19" s="4"/>
      <c r="S19" s="4">
        <f>+S10+S13-S17</f>
        <v>2446.9500000000003</v>
      </c>
      <c r="T19" s="19"/>
    </row>
    <row r="20" spans="1:20" s="7" customFormat="1" x14ac:dyDescent="0.2">
      <c r="A20" s="17"/>
      <c r="D20" s="7" t="s">
        <v>32</v>
      </c>
      <c r="E20" s="7">
        <v>-920</v>
      </c>
      <c r="H20" s="7">
        <v>-1564</v>
      </c>
      <c r="J20" s="19"/>
      <c r="K20" s="17"/>
      <c r="L20" s="4"/>
      <c r="T20" s="19"/>
    </row>
    <row r="21" spans="1:20" s="7" customFormat="1" x14ac:dyDescent="0.2">
      <c r="A21" s="17"/>
      <c r="D21" s="7" t="s">
        <v>41</v>
      </c>
      <c r="E21" s="7">
        <v>40</v>
      </c>
      <c r="H21" s="7">
        <v>40</v>
      </c>
      <c r="J21" s="19"/>
      <c r="K21" s="17"/>
      <c r="L21" s="4" t="s">
        <v>7</v>
      </c>
      <c r="T21" s="19"/>
    </row>
    <row r="22" spans="1:20" s="7" customFormat="1" x14ac:dyDescent="0.2">
      <c r="A22" s="17"/>
      <c r="D22" s="7" t="s">
        <v>33</v>
      </c>
      <c r="E22" s="7">
        <v>553.75</v>
      </c>
      <c r="F22" s="7">
        <f>SUM(E19:E22)</f>
        <v>578.5</v>
      </c>
      <c r="H22" s="7">
        <v>529</v>
      </c>
      <c r="I22" s="7">
        <f>SUM(H19:H22)</f>
        <v>581</v>
      </c>
      <c r="J22" s="19"/>
      <c r="K22" s="17"/>
      <c r="M22" s="7" t="s">
        <v>12</v>
      </c>
      <c r="P22" s="7">
        <f>+S24</f>
        <v>1686.95</v>
      </c>
      <c r="S22" s="7">
        <v>1481.95</v>
      </c>
      <c r="T22" s="19"/>
    </row>
    <row r="23" spans="1:20" s="7" customFormat="1" x14ac:dyDescent="0.2">
      <c r="A23" s="17"/>
      <c r="C23" s="7" t="s">
        <v>79</v>
      </c>
      <c r="J23" s="19"/>
      <c r="K23" s="17"/>
      <c r="M23" s="7" t="s">
        <v>21</v>
      </c>
      <c r="P23" s="7">
        <f>+F30</f>
        <v>332.66000000000031</v>
      </c>
      <c r="S23" s="7">
        <f>+I30</f>
        <v>205</v>
      </c>
      <c r="T23" s="19"/>
    </row>
    <row r="24" spans="1:20" s="7" customFormat="1" x14ac:dyDescent="0.2">
      <c r="A24" s="17"/>
      <c r="D24" s="7" t="s">
        <v>66</v>
      </c>
      <c r="E24" s="7">
        <v>32.44</v>
      </c>
      <c r="H24" s="7">
        <v>104</v>
      </c>
      <c r="J24" s="19"/>
      <c r="K24" s="17"/>
      <c r="M24" s="7" t="s">
        <v>16</v>
      </c>
      <c r="P24" s="7">
        <f>SUM(P22:P23)</f>
        <v>2019.6100000000004</v>
      </c>
      <c r="S24" s="7">
        <f>SUM(S22:S23)</f>
        <v>1686.95</v>
      </c>
      <c r="T24" s="19"/>
    </row>
    <row r="25" spans="1:20" s="7" customFormat="1" x14ac:dyDescent="0.2">
      <c r="A25" s="17"/>
      <c r="D25" s="7" t="s">
        <v>78</v>
      </c>
      <c r="E25" s="7">
        <v>40</v>
      </c>
      <c r="H25" s="7">
        <v>0</v>
      </c>
      <c r="J25" s="19"/>
      <c r="K25" s="17"/>
      <c r="T25" s="19"/>
    </row>
    <row r="26" spans="1:20" s="7" customFormat="1" x14ac:dyDescent="0.2">
      <c r="A26" s="17"/>
      <c r="D26" s="7" t="s">
        <v>80</v>
      </c>
      <c r="E26" s="7">
        <v>27</v>
      </c>
      <c r="F26" s="7">
        <f>SUM(E24:E26)</f>
        <v>99.44</v>
      </c>
      <c r="H26" s="7">
        <v>0</v>
      </c>
      <c r="I26" s="7">
        <f>SUM(H24:H26)</f>
        <v>104</v>
      </c>
      <c r="J26" s="19"/>
      <c r="K26" s="17"/>
      <c r="T26" s="19"/>
    </row>
    <row r="27" spans="1:20" s="7" customFormat="1" x14ac:dyDescent="0.2">
      <c r="A27" s="17"/>
      <c r="B27" s="4"/>
      <c r="C27" s="4"/>
      <c r="D27" s="4"/>
      <c r="E27" s="4"/>
      <c r="F27" s="4"/>
      <c r="G27" s="4"/>
      <c r="H27" s="4"/>
      <c r="I27" s="4"/>
      <c r="J27" s="19"/>
      <c r="K27" s="17"/>
      <c r="L27" s="4" t="s">
        <v>22</v>
      </c>
      <c r="T27" s="19"/>
    </row>
    <row r="28" spans="1:20" s="7" customFormat="1" x14ac:dyDescent="0.2">
      <c r="A28" s="17"/>
      <c r="B28" s="4" t="s">
        <v>15</v>
      </c>
      <c r="C28" s="4"/>
      <c r="D28" s="4"/>
      <c r="E28" s="4"/>
      <c r="F28" s="4">
        <f>SUM(F17:F26)</f>
        <v>2673.14</v>
      </c>
      <c r="G28" s="4"/>
      <c r="H28" s="4"/>
      <c r="I28" s="4">
        <f>SUM(I17:I26)</f>
        <v>2825</v>
      </c>
      <c r="J28" s="19"/>
      <c r="K28" s="17"/>
      <c r="M28" s="7" t="s">
        <v>12</v>
      </c>
      <c r="P28" s="7">
        <f>+S30</f>
        <v>760</v>
      </c>
      <c r="S28" s="7">
        <v>773</v>
      </c>
      <c r="T28" s="19"/>
    </row>
    <row r="29" spans="1:20" s="7" customFormat="1" x14ac:dyDescent="0.2">
      <c r="A29" s="17"/>
      <c r="J29" s="19"/>
      <c r="K29" s="17"/>
      <c r="M29" s="7" t="s">
        <v>21</v>
      </c>
      <c r="P29" s="7">
        <f>+F42</f>
        <v>-12.649999999999977</v>
      </c>
      <c r="S29" s="7">
        <f>+I42</f>
        <v>-13</v>
      </c>
      <c r="T29" s="25"/>
    </row>
    <row r="30" spans="1:20" s="7" customFormat="1" x14ac:dyDescent="0.2">
      <c r="A30" s="17"/>
      <c r="B30" s="4" t="s">
        <v>23</v>
      </c>
      <c r="C30" s="4"/>
      <c r="D30" s="4"/>
      <c r="E30" s="4"/>
      <c r="F30" s="4">
        <f>+F12-F28</f>
        <v>332.66000000000031</v>
      </c>
      <c r="G30" s="4"/>
      <c r="H30" s="4"/>
      <c r="I30" s="4">
        <f>+I12-I28</f>
        <v>205</v>
      </c>
      <c r="J30" s="19"/>
      <c r="K30" s="17"/>
      <c r="M30" s="7" t="s">
        <v>16</v>
      </c>
      <c r="P30" s="7">
        <f>SUM(P28:P29)</f>
        <v>747.35</v>
      </c>
      <c r="S30" s="7">
        <f>+S28+S29</f>
        <v>760</v>
      </c>
      <c r="T30" s="19"/>
    </row>
    <row r="31" spans="1:20" s="7" customForma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8"/>
      <c r="K31" s="17"/>
      <c r="T31" s="19"/>
    </row>
    <row r="32" spans="1:20" s="7" customFormat="1" x14ac:dyDescent="0.2">
      <c r="A32" s="52"/>
      <c r="B32" s="55" t="s">
        <v>22</v>
      </c>
      <c r="C32" s="53"/>
      <c r="D32" s="53"/>
      <c r="E32" s="53"/>
      <c r="F32" s="53"/>
      <c r="G32" s="53"/>
      <c r="H32" s="53"/>
      <c r="I32" s="53"/>
      <c r="J32" s="19"/>
      <c r="K32" s="17"/>
      <c r="L32" s="4" t="s">
        <v>24</v>
      </c>
      <c r="M32" s="4"/>
      <c r="N32" s="4"/>
      <c r="O32" s="4"/>
      <c r="P32" s="4">
        <f>+P24+P30</f>
        <v>2766.9600000000005</v>
      </c>
      <c r="Q32" s="4"/>
      <c r="R32" s="4"/>
      <c r="S32" s="4">
        <f>+S24+S30</f>
        <v>2446.9499999999998</v>
      </c>
      <c r="T32" s="19"/>
    </row>
    <row r="33" spans="1:30" s="7" customFormat="1" x14ac:dyDescent="0.2">
      <c r="A33" s="17"/>
      <c r="E33" s="157">
        <v>2012</v>
      </c>
      <c r="F33" s="157"/>
      <c r="G33" s="2"/>
      <c r="H33" s="157">
        <v>2011</v>
      </c>
      <c r="I33" s="157"/>
      <c r="J33" s="19"/>
      <c r="K33" s="17"/>
      <c r="T33" s="19"/>
    </row>
    <row r="34" spans="1:30" s="7" customFormat="1" x14ac:dyDescent="0.2">
      <c r="A34" s="17"/>
      <c r="B34" s="4" t="s">
        <v>2</v>
      </c>
      <c r="J34" s="19"/>
      <c r="K34" s="17"/>
      <c r="L34" s="4" t="s">
        <v>82</v>
      </c>
      <c r="T34" s="19"/>
    </row>
    <row r="35" spans="1:30" s="7" customFormat="1" x14ac:dyDescent="0.2">
      <c r="A35" s="17"/>
      <c r="D35" s="7" t="s">
        <v>67</v>
      </c>
      <c r="E35" s="7">
        <v>453.8</v>
      </c>
      <c r="H35" s="7">
        <v>406</v>
      </c>
      <c r="J35" s="19"/>
      <c r="K35" s="17"/>
      <c r="T35" s="25"/>
    </row>
    <row r="36" spans="1:30" s="7" customFormat="1" x14ac:dyDescent="0.2">
      <c r="A36" s="17"/>
      <c r="D36" s="7" t="s">
        <v>3</v>
      </c>
      <c r="E36" s="7">
        <v>0.35</v>
      </c>
      <c r="H36" s="7">
        <v>1</v>
      </c>
      <c r="J36" s="19"/>
      <c r="K36" s="17"/>
      <c r="L36" s="4" t="s">
        <v>25</v>
      </c>
      <c r="M36" s="4"/>
      <c r="N36" s="4"/>
      <c r="T36" s="19"/>
    </row>
    <row r="37" spans="1:30" s="7" customFormat="1" x14ac:dyDescent="0.2">
      <c r="A37" s="17"/>
      <c r="D37" s="7" t="s">
        <v>28</v>
      </c>
      <c r="E37" s="7">
        <v>7</v>
      </c>
      <c r="F37" s="7">
        <f>SUM(E35:E37)</f>
        <v>461.15000000000003</v>
      </c>
      <c r="H37" s="7">
        <v>0</v>
      </c>
      <c r="I37" s="7">
        <f>SUM(H35:H37)</f>
        <v>407</v>
      </c>
      <c r="J37" s="19"/>
      <c r="K37" s="17"/>
      <c r="M37" s="7" t="s">
        <v>12</v>
      </c>
      <c r="P37" s="7">
        <v>2044.86</v>
      </c>
      <c r="T37" s="19"/>
    </row>
    <row r="38" spans="1:30" s="7" customFormat="1" x14ac:dyDescent="0.2">
      <c r="A38" s="17"/>
      <c r="B38" s="4" t="s">
        <v>4</v>
      </c>
      <c r="J38" s="19"/>
      <c r="K38" s="17"/>
      <c r="M38" s="7" t="s">
        <v>21</v>
      </c>
      <c r="P38" s="7">
        <f>+F56</f>
        <v>-876.08</v>
      </c>
      <c r="T38" s="19"/>
    </row>
    <row r="39" spans="1:30" s="7" customFormat="1" x14ac:dyDescent="0.2">
      <c r="A39" s="17"/>
      <c r="D39" s="7" t="s">
        <v>81</v>
      </c>
      <c r="E39" s="7">
        <v>453.8</v>
      </c>
      <c r="H39" s="7">
        <v>390</v>
      </c>
      <c r="J39" s="19"/>
      <c r="K39" s="17"/>
      <c r="T39" s="19"/>
      <c r="AD39" s="7">
        <v>0</v>
      </c>
    </row>
    <row r="40" spans="1:30" s="7" customFormat="1" x14ac:dyDescent="0.2">
      <c r="A40" s="17"/>
      <c r="D40" s="7" t="s">
        <v>68</v>
      </c>
      <c r="E40" s="7">
        <v>20</v>
      </c>
      <c r="F40" s="7">
        <f>SUM(E39:E40)</f>
        <v>473.8</v>
      </c>
      <c r="H40" s="7">
        <v>30</v>
      </c>
      <c r="I40" s="7">
        <f>SUM(H39:H40)</f>
        <v>420</v>
      </c>
      <c r="J40" s="19"/>
      <c r="K40" s="17"/>
      <c r="L40" s="4" t="s">
        <v>34</v>
      </c>
      <c r="M40" s="4"/>
      <c r="N40" s="4"/>
      <c r="O40" s="4"/>
      <c r="P40" s="4">
        <f>+P37+P38</f>
        <v>1168.7799999999997</v>
      </c>
      <c r="S40" s="4">
        <v>2044.86</v>
      </c>
      <c r="T40" s="19"/>
    </row>
    <row r="41" spans="1:30" s="7" customFormat="1" x14ac:dyDescent="0.2">
      <c r="A41" s="17"/>
      <c r="B41" s="4"/>
      <c r="C41" s="4"/>
      <c r="D41" s="4"/>
      <c r="E41" s="4"/>
      <c r="F41" s="4"/>
      <c r="G41" s="4"/>
      <c r="H41" s="4"/>
      <c r="I41" s="4"/>
      <c r="J41" s="19"/>
      <c r="K41" s="17"/>
      <c r="T41" s="19"/>
    </row>
    <row r="42" spans="1:30" s="7" customFormat="1" x14ac:dyDescent="0.2">
      <c r="A42" s="17"/>
      <c r="B42" s="4" t="s">
        <v>23</v>
      </c>
      <c r="C42" s="4"/>
      <c r="D42" s="4"/>
      <c r="E42" s="4"/>
      <c r="F42" s="4">
        <f>+F37-F40</f>
        <v>-12.649999999999977</v>
      </c>
      <c r="G42" s="4"/>
      <c r="H42" s="4"/>
      <c r="I42" s="4">
        <f>+I37-I40</f>
        <v>-13</v>
      </c>
      <c r="J42" s="19"/>
      <c r="K42" s="17"/>
      <c r="L42" s="7" t="s">
        <v>29</v>
      </c>
      <c r="T42" s="19"/>
    </row>
    <row r="43" spans="1:30" s="7" customFormat="1" x14ac:dyDescent="0.2">
      <c r="A43" s="17"/>
      <c r="B43" s="4"/>
      <c r="C43" s="4"/>
      <c r="D43" s="4"/>
      <c r="E43" s="4"/>
      <c r="F43" s="4"/>
      <c r="G43" s="4"/>
      <c r="H43" s="4"/>
      <c r="I43" s="4"/>
      <c r="J43" s="19"/>
      <c r="K43" s="17"/>
      <c r="L43" s="7" t="s">
        <v>46</v>
      </c>
      <c r="T43" s="19"/>
    </row>
    <row r="44" spans="1:30" s="7" customFormat="1" x14ac:dyDescent="0.2">
      <c r="A44" s="17"/>
      <c r="B44" s="4"/>
      <c r="C44" s="4"/>
      <c r="D44" s="4"/>
      <c r="E44" s="4"/>
      <c r="F44" s="4"/>
      <c r="G44" s="4"/>
      <c r="H44" s="4"/>
      <c r="I44" s="4"/>
      <c r="J44" s="19"/>
      <c r="K44" s="17"/>
      <c r="L44" s="7" t="s">
        <v>30</v>
      </c>
      <c r="T44" s="19"/>
    </row>
    <row r="45" spans="1:30" s="7" customFormat="1" x14ac:dyDescent="0.2">
      <c r="A45" s="46"/>
      <c r="B45" s="47"/>
      <c r="C45" s="47"/>
      <c r="D45" s="47"/>
      <c r="E45" s="47"/>
      <c r="F45" s="47"/>
      <c r="G45" s="47"/>
      <c r="H45" s="47"/>
      <c r="I45" s="47"/>
      <c r="J45" s="48"/>
      <c r="K45" s="17"/>
      <c r="L45" s="7" t="s">
        <v>47</v>
      </c>
      <c r="T45" s="19"/>
    </row>
    <row r="46" spans="1:30" s="7" customFormat="1" x14ac:dyDescent="0.2">
      <c r="A46" s="52"/>
      <c r="B46" s="55" t="s">
        <v>25</v>
      </c>
      <c r="C46" s="53"/>
      <c r="D46" s="53"/>
      <c r="E46" s="53"/>
      <c r="F46" s="53"/>
      <c r="G46" s="53"/>
      <c r="H46" s="53"/>
      <c r="I46" s="53"/>
      <c r="J46" s="19"/>
      <c r="K46" s="17"/>
      <c r="T46" s="19"/>
    </row>
    <row r="47" spans="1:30" s="7" customFormat="1" x14ac:dyDescent="0.2">
      <c r="A47" s="17"/>
      <c r="E47" s="157">
        <v>2012</v>
      </c>
      <c r="F47" s="157"/>
      <c r="G47" s="2"/>
      <c r="H47" s="54"/>
      <c r="I47" s="54"/>
      <c r="J47" s="19"/>
      <c r="K47" s="17"/>
      <c r="T47" s="19"/>
    </row>
    <row r="48" spans="1:30" s="7" customFormat="1" x14ac:dyDescent="0.2">
      <c r="A48" s="17"/>
      <c r="B48" s="4" t="s">
        <v>2</v>
      </c>
      <c r="J48" s="19"/>
      <c r="K48" s="17"/>
      <c r="T48" s="19"/>
    </row>
    <row r="49" spans="1:20" s="7" customFormat="1" x14ac:dyDescent="0.2">
      <c r="A49" s="17"/>
      <c r="B49" s="4"/>
      <c r="D49" s="7" t="s">
        <v>26</v>
      </c>
      <c r="E49" s="7">
        <v>85</v>
      </c>
      <c r="J49" s="19"/>
      <c r="K49" s="17"/>
      <c r="T49" s="19"/>
    </row>
    <row r="50" spans="1:20" s="7" customFormat="1" x14ac:dyDescent="0.2">
      <c r="A50" s="17"/>
      <c r="B50" s="4"/>
      <c r="D50" s="7" t="s">
        <v>27</v>
      </c>
      <c r="E50" s="7">
        <v>23.91</v>
      </c>
      <c r="J50" s="19"/>
      <c r="K50" s="17"/>
      <c r="T50" s="19"/>
    </row>
    <row r="51" spans="1:20" s="7" customFormat="1" x14ac:dyDescent="0.2">
      <c r="A51" s="17"/>
      <c r="B51" s="4"/>
      <c r="D51" s="7" t="s">
        <v>3</v>
      </c>
      <c r="E51" s="7">
        <v>15.01</v>
      </c>
      <c r="F51" s="7">
        <f>SUM(E49:E51)</f>
        <v>123.92</v>
      </c>
      <c r="J51" s="19"/>
      <c r="K51" s="17"/>
      <c r="T51" s="19"/>
    </row>
    <row r="52" spans="1:20" s="7" customFormat="1" x14ac:dyDescent="0.2">
      <c r="A52" s="17"/>
      <c r="J52" s="19"/>
      <c r="K52" s="17"/>
      <c r="L52" s="8" t="s">
        <v>48</v>
      </c>
      <c r="M52" s="8"/>
      <c r="O52" s="8" t="s">
        <v>49</v>
      </c>
      <c r="P52" s="8"/>
      <c r="R52" s="8" t="s">
        <v>50</v>
      </c>
      <c r="S52" s="8"/>
      <c r="T52" s="19"/>
    </row>
    <row r="53" spans="1:20" s="7" customFormat="1" x14ac:dyDescent="0.2">
      <c r="A53" s="17"/>
      <c r="B53" s="4" t="s">
        <v>4</v>
      </c>
      <c r="J53" s="19"/>
      <c r="K53" s="17"/>
      <c r="L53" s="7" t="s">
        <v>31</v>
      </c>
      <c r="O53" s="7" t="s">
        <v>31</v>
      </c>
      <c r="R53" s="7" t="s">
        <v>13</v>
      </c>
      <c r="T53" s="19"/>
    </row>
    <row r="54" spans="1:20" s="7" customFormat="1" x14ac:dyDescent="0.2">
      <c r="A54" s="17"/>
      <c r="B54" s="4"/>
      <c r="D54" s="7" t="s">
        <v>28</v>
      </c>
      <c r="F54" s="7">
        <v>1000</v>
      </c>
      <c r="J54" s="19"/>
      <c r="K54" s="17"/>
      <c r="T54" s="19"/>
    </row>
    <row r="55" spans="1:20" s="7" customFormat="1" x14ac:dyDescent="0.2">
      <c r="A55" s="17"/>
      <c r="J55" s="19"/>
      <c r="K55" s="17"/>
      <c r="T55" s="19"/>
    </row>
    <row r="56" spans="1:20" s="7" customFormat="1" x14ac:dyDescent="0.2">
      <c r="A56" s="17"/>
      <c r="B56" s="4" t="s">
        <v>23</v>
      </c>
      <c r="F56" s="4">
        <f>+F51-F54</f>
        <v>-876.08</v>
      </c>
      <c r="I56" s="4"/>
      <c r="J56" s="19"/>
      <c r="K56" s="17"/>
      <c r="T56" s="19"/>
    </row>
    <row r="57" spans="1:20" s="7" customForma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1"/>
      <c r="K57" s="26"/>
      <c r="L57" s="27"/>
      <c r="M57" s="27"/>
      <c r="N57" s="27"/>
      <c r="O57" s="27"/>
      <c r="P57" s="27"/>
      <c r="Q57" s="27"/>
      <c r="R57" s="27"/>
      <c r="S57" s="27"/>
      <c r="T57" s="20"/>
    </row>
    <row r="58" spans="1:20" s="7" customFormat="1" x14ac:dyDescent="0.2"/>
    <row r="59" spans="1:20" s="7" customFormat="1" x14ac:dyDescent="0.2"/>
    <row r="60" spans="1:20" s="7" customFormat="1" x14ac:dyDescent="0.2"/>
    <row r="61" spans="1:20" s="7" customFormat="1" x14ac:dyDescent="0.2"/>
    <row r="62" spans="1:20" s="7" customFormat="1" x14ac:dyDescent="0.2"/>
    <row r="63" spans="1:20" s="7" customFormat="1" x14ac:dyDescent="0.2"/>
    <row r="71" spans="24:24" x14ac:dyDescent="0.2">
      <c r="X71" s="1">
        <v>0</v>
      </c>
    </row>
  </sheetData>
  <mergeCells count="13">
    <mergeCell ref="E33:F33"/>
    <mergeCell ref="H33:I33"/>
    <mergeCell ref="E47:F47"/>
    <mergeCell ref="A1:I1"/>
    <mergeCell ref="A2:I2"/>
    <mergeCell ref="A3:I3"/>
    <mergeCell ref="E5:F5"/>
    <mergeCell ref="H5:I5"/>
    <mergeCell ref="K1:T1"/>
    <mergeCell ref="K2:T2"/>
    <mergeCell ref="K3:T3"/>
    <mergeCell ref="O5:P5"/>
    <mergeCell ref="R5:S5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workbookViewId="0">
      <selection activeCell="P37" sqref="P37"/>
    </sheetView>
  </sheetViews>
  <sheetFormatPr defaultColWidth="9.140625" defaultRowHeight="12" x14ac:dyDescent="0.2"/>
  <cols>
    <col min="1" max="1" width="2.85546875" style="1" customWidth="1"/>
    <col min="2" max="2" width="8.5703125" style="1" customWidth="1"/>
    <col min="3" max="3" width="9.140625" style="1"/>
    <col min="4" max="4" width="19.85546875" style="1" customWidth="1"/>
    <col min="5" max="6" width="9.28515625" style="1" bestFit="1" customWidth="1"/>
    <col min="7" max="7" width="5" style="1" customWidth="1"/>
    <col min="8" max="8" width="9.28515625" style="1" bestFit="1" customWidth="1"/>
    <col min="9" max="9" width="10" style="1" customWidth="1"/>
    <col min="10" max="10" width="3.85546875" style="1" customWidth="1"/>
    <col min="11" max="11" width="3.140625" style="1" customWidth="1"/>
    <col min="12" max="12" width="9.140625" style="1"/>
    <col min="13" max="13" width="14.7109375" style="1" customWidth="1"/>
    <col min="14" max="14" width="8.28515625" style="1" customWidth="1"/>
    <col min="15" max="16" width="9.28515625" style="1" bestFit="1" customWidth="1"/>
    <col min="17" max="17" width="9.140625" style="1"/>
    <col min="18" max="18" width="9.28515625" style="1" bestFit="1" customWidth="1"/>
    <col min="19" max="19" width="12" style="1" bestFit="1" customWidth="1"/>
    <col min="20" max="20" width="3" style="1" customWidth="1"/>
    <col min="21" max="29" width="9.140625" style="1"/>
    <col min="30" max="30" width="9.28515625" style="1" bestFit="1" customWidth="1"/>
    <col min="31" max="16384" width="9.140625" style="1"/>
  </cols>
  <sheetData>
    <row r="1" spans="1:28" ht="18.75" x14ac:dyDescent="0.3">
      <c r="A1" s="151" t="s">
        <v>38</v>
      </c>
      <c r="B1" s="152"/>
      <c r="C1" s="152"/>
      <c r="D1" s="152"/>
      <c r="E1" s="152"/>
      <c r="F1" s="152"/>
      <c r="G1" s="152"/>
      <c r="H1" s="152"/>
      <c r="I1" s="152"/>
      <c r="J1" s="12"/>
      <c r="K1" s="151" t="s">
        <v>38</v>
      </c>
      <c r="L1" s="152"/>
      <c r="M1" s="152"/>
      <c r="N1" s="152"/>
      <c r="O1" s="152"/>
      <c r="P1" s="152"/>
      <c r="Q1" s="152"/>
      <c r="R1" s="152"/>
      <c r="S1" s="152"/>
      <c r="T1" s="153"/>
      <c r="U1" s="10"/>
    </row>
    <row r="2" spans="1:28" s="9" customFormat="1" ht="15" x14ac:dyDescent="0.25">
      <c r="A2" s="154" t="s">
        <v>85</v>
      </c>
      <c r="B2" s="155"/>
      <c r="C2" s="155"/>
      <c r="D2" s="155"/>
      <c r="E2" s="155"/>
      <c r="F2" s="155"/>
      <c r="G2" s="155"/>
      <c r="H2" s="155"/>
      <c r="I2" s="155"/>
      <c r="J2" s="13"/>
      <c r="K2" s="154" t="s">
        <v>85</v>
      </c>
      <c r="L2" s="155"/>
      <c r="M2" s="155"/>
      <c r="N2" s="155"/>
      <c r="O2" s="155"/>
      <c r="P2" s="155"/>
      <c r="Q2" s="155"/>
      <c r="R2" s="155"/>
      <c r="S2" s="155"/>
      <c r="T2" s="156"/>
      <c r="U2" s="11"/>
    </row>
    <row r="3" spans="1:28" s="9" customFormat="1" ht="15" x14ac:dyDescent="0.25">
      <c r="A3" s="154" t="s">
        <v>0</v>
      </c>
      <c r="B3" s="155"/>
      <c r="C3" s="155"/>
      <c r="D3" s="155"/>
      <c r="E3" s="155"/>
      <c r="F3" s="155"/>
      <c r="G3" s="155"/>
      <c r="H3" s="155"/>
      <c r="I3" s="155"/>
      <c r="J3" s="13"/>
      <c r="K3" s="154" t="s">
        <v>5</v>
      </c>
      <c r="L3" s="155"/>
      <c r="M3" s="155"/>
      <c r="N3" s="155"/>
      <c r="O3" s="155"/>
      <c r="P3" s="155"/>
      <c r="Q3" s="155"/>
      <c r="R3" s="155"/>
      <c r="S3" s="155"/>
      <c r="T3" s="156"/>
      <c r="U3" s="11"/>
    </row>
    <row r="4" spans="1:28" x14ac:dyDescent="0.2">
      <c r="A4" s="14"/>
      <c r="J4" s="15"/>
      <c r="K4" s="14"/>
      <c r="T4" s="15"/>
    </row>
    <row r="5" spans="1:28" s="7" customFormat="1" x14ac:dyDescent="0.2">
      <c r="A5" s="14"/>
      <c r="B5" s="2" t="s">
        <v>7</v>
      </c>
      <c r="C5" s="2"/>
      <c r="D5" s="2"/>
      <c r="E5" s="157">
        <v>2013</v>
      </c>
      <c r="F5" s="157"/>
      <c r="G5" s="2"/>
      <c r="H5" s="157">
        <v>2012</v>
      </c>
      <c r="I5" s="157"/>
      <c r="J5" s="16"/>
      <c r="K5" s="21"/>
      <c r="L5" s="3"/>
      <c r="M5" s="3"/>
      <c r="N5" s="3"/>
      <c r="O5" s="157">
        <v>2013</v>
      </c>
      <c r="P5" s="157"/>
      <c r="Q5" s="2"/>
      <c r="R5" s="157">
        <v>2012</v>
      </c>
      <c r="S5" s="157"/>
      <c r="T5" s="22"/>
      <c r="U5" s="1"/>
    </row>
    <row r="6" spans="1:28" s="7" customFormat="1" x14ac:dyDescent="0.2">
      <c r="A6" s="17"/>
      <c r="B6" s="4" t="s">
        <v>2</v>
      </c>
      <c r="C6" s="5"/>
      <c r="D6" s="6"/>
      <c r="E6" s="53" t="s">
        <v>1</v>
      </c>
      <c r="F6" s="53" t="s">
        <v>1</v>
      </c>
      <c r="G6" s="53"/>
      <c r="H6" s="53" t="s">
        <v>1</v>
      </c>
      <c r="I6" s="53" t="s">
        <v>1</v>
      </c>
      <c r="J6" s="18"/>
      <c r="K6" s="23"/>
      <c r="L6" s="5"/>
      <c r="M6" s="5"/>
      <c r="N6" s="5"/>
      <c r="O6" s="53" t="s">
        <v>1</v>
      </c>
      <c r="P6" s="53" t="s">
        <v>1</v>
      </c>
      <c r="Q6" s="53"/>
      <c r="R6" s="53" t="s">
        <v>1</v>
      </c>
      <c r="S6" s="53" t="s">
        <v>1</v>
      </c>
      <c r="T6" s="24"/>
    </row>
    <row r="7" spans="1:28" s="7" customFormat="1" x14ac:dyDescent="0.2">
      <c r="A7" s="17"/>
      <c r="C7" s="7" t="s">
        <v>17</v>
      </c>
      <c r="J7" s="19"/>
      <c r="K7" s="17"/>
      <c r="L7" s="4" t="s">
        <v>6</v>
      </c>
      <c r="T7" s="19"/>
    </row>
    <row r="8" spans="1:28" s="7" customFormat="1" x14ac:dyDescent="0.2">
      <c r="A8" s="17"/>
      <c r="D8" s="7" t="s">
        <v>11</v>
      </c>
      <c r="E8" s="7">
        <v>3103.5</v>
      </c>
      <c r="H8" s="7">
        <v>2970</v>
      </c>
      <c r="J8" s="19"/>
      <c r="K8" s="17"/>
      <c r="M8" s="7" t="s">
        <v>72</v>
      </c>
      <c r="N8" s="7" t="s">
        <v>70</v>
      </c>
      <c r="O8" s="7">
        <v>3080.11</v>
      </c>
      <c r="R8" s="7">
        <v>2676.91</v>
      </c>
      <c r="T8" s="19"/>
    </row>
    <row r="9" spans="1:28" s="7" customFormat="1" x14ac:dyDescent="0.2">
      <c r="A9" s="17"/>
      <c r="D9" s="7" t="s">
        <v>9</v>
      </c>
      <c r="E9" s="7">
        <v>140</v>
      </c>
      <c r="H9" s="7">
        <v>35</v>
      </c>
      <c r="J9" s="19"/>
      <c r="K9" s="17"/>
      <c r="M9" s="7" t="s">
        <v>72</v>
      </c>
      <c r="N9" s="7" t="s">
        <v>71</v>
      </c>
      <c r="O9" s="7">
        <v>2005.98</v>
      </c>
      <c r="R9" s="7">
        <v>2000</v>
      </c>
      <c r="T9" s="19"/>
      <c r="V9" s="4"/>
    </row>
    <row r="10" spans="1:28" s="7" customFormat="1" x14ac:dyDescent="0.2">
      <c r="A10" s="17"/>
      <c r="D10" s="7" t="s">
        <v>3</v>
      </c>
      <c r="E10" s="7">
        <v>3.98</v>
      </c>
      <c r="F10" s="7">
        <f>SUM(E8:E10)</f>
        <v>3247.48</v>
      </c>
      <c r="H10" s="7">
        <v>0.8</v>
      </c>
      <c r="I10" s="7">
        <f>SUM(H8:H10)</f>
        <v>3005.8</v>
      </c>
      <c r="J10" s="19"/>
      <c r="K10" s="17"/>
      <c r="L10" s="4"/>
      <c r="M10" s="7" t="s">
        <v>64</v>
      </c>
      <c r="O10" s="7">
        <v>0</v>
      </c>
      <c r="P10" s="7">
        <f>SUM(O8:O10)</f>
        <v>5086.09</v>
      </c>
      <c r="R10" s="7">
        <v>20</v>
      </c>
      <c r="S10" s="7">
        <f>SUM(R8:R10)</f>
        <v>4696.91</v>
      </c>
      <c r="T10" s="19"/>
      <c r="AB10" s="35"/>
    </row>
    <row r="11" spans="1:28" s="7" customFormat="1" x14ac:dyDescent="0.2">
      <c r="A11" s="17"/>
      <c r="J11" s="19"/>
      <c r="K11" s="17"/>
      <c r="L11" s="4" t="s">
        <v>74</v>
      </c>
      <c r="T11" s="19"/>
      <c r="AB11" s="35"/>
    </row>
    <row r="12" spans="1:28" s="7" customFormat="1" x14ac:dyDescent="0.2">
      <c r="A12" s="17"/>
      <c r="B12" s="4" t="s">
        <v>14</v>
      </c>
      <c r="C12" s="4"/>
      <c r="D12" s="4"/>
      <c r="E12" s="4"/>
      <c r="F12" s="4">
        <f>+F10</f>
        <v>3247.48</v>
      </c>
      <c r="G12" s="4"/>
      <c r="H12" s="4"/>
      <c r="I12" s="4">
        <f>+I10</f>
        <v>3005.8</v>
      </c>
      <c r="J12" s="19"/>
      <c r="K12" s="17"/>
      <c r="M12" s="7" t="s">
        <v>69</v>
      </c>
      <c r="O12" s="7">
        <v>144.5</v>
      </c>
      <c r="R12" s="7">
        <v>140.25</v>
      </c>
      <c r="T12" s="19"/>
    </row>
    <row r="13" spans="1:28" s="7" customFormat="1" x14ac:dyDescent="0.2">
      <c r="A13" s="17"/>
      <c r="J13" s="19"/>
      <c r="K13" s="17"/>
      <c r="M13" s="7" t="s">
        <v>73</v>
      </c>
      <c r="O13" s="7">
        <v>0</v>
      </c>
      <c r="P13" s="7">
        <f>SUM(O12:O13)</f>
        <v>144.5</v>
      </c>
      <c r="R13" s="7">
        <v>20</v>
      </c>
      <c r="S13" s="7">
        <f>SUM(R12:R13)</f>
        <v>160.25</v>
      </c>
      <c r="T13" s="19"/>
    </row>
    <row r="14" spans="1:28" s="7" customFormat="1" x14ac:dyDescent="0.2">
      <c r="A14" s="17"/>
      <c r="B14" s="4" t="s">
        <v>4</v>
      </c>
      <c r="J14" s="19"/>
      <c r="K14" s="17"/>
      <c r="L14" s="4" t="s">
        <v>18</v>
      </c>
      <c r="T14" s="19"/>
    </row>
    <row r="15" spans="1:28" s="7" customFormat="1" x14ac:dyDescent="0.2">
      <c r="A15" s="17"/>
      <c r="C15" s="7" t="s">
        <v>20</v>
      </c>
      <c r="J15" s="19"/>
      <c r="K15" s="17"/>
      <c r="M15" s="7" t="s">
        <v>43</v>
      </c>
      <c r="O15" s="45">
        <v>1518</v>
      </c>
      <c r="P15" s="45"/>
      <c r="R15" s="45">
        <v>1419</v>
      </c>
      <c r="S15" s="45"/>
      <c r="T15" s="19"/>
    </row>
    <row r="16" spans="1:28" s="7" customFormat="1" x14ac:dyDescent="0.2">
      <c r="A16" s="17"/>
      <c r="D16" s="7" t="s">
        <v>40</v>
      </c>
      <c r="E16" s="7">
        <v>1518</v>
      </c>
      <c r="H16" s="7">
        <v>1419</v>
      </c>
      <c r="J16" s="19"/>
      <c r="K16" s="17"/>
      <c r="M16" s="7" t="s">
        <v>52</v>
      </c>
      <c r="O16" s="45">
        <v>612.5</v>
      </c>
      <c r="P16" s="45"/>
      <c r="R16" s="45">
        <v>576.20000000000005</v>
      </c>
      <c r="S16" s="45"/>
      <c r="T16" s="25"/>
    </row>
    <row r="17" spans="1:20" s="7" customFormat="1" x14ac:dyDescent="0.2">
      <c r="A17" s="17"/>
      <c r="D17" s="7" t="s">
        <v>51</v>
      </c>
      <c r="E17" s="7">
        <v>612.5</v>
      </c>
      <c r="F17" s="7">
        <f>SUM(E16:E17)</f>
        <v>2130.5</v>
      </c>
      <c r="H17" s="7">
        <v>576.20000000000005</v>
      </c>
      <c r="I17" s="7">
        <f>SUM(H16:H17)</f>
        <v>1995.2</v>
      </c>
      <c r="J17" s="19"/>
      <c r="K17" s="17"/>
      <c r="M17" s="7" t="s">
        <v>75</v>
      </c>
      <c r="O17" s="57">
        <v>95</v>
      </c>
      <c r="P17" s="7">
        <f>SUM(O15:O17)</f>
        <v>2225.5</v>
      </c>
      <c r="R17" s="57">
        <v>95</v>
      </c>
      <c r="S17" s="7">
        <f>SUM(R15:R17)</f>
        <v>2090.1999999999998</v>
      </c>
      <c r="T17" s="19"/>
    </row>
    <row r="18" spans="1:20" s="7" customFormat="1" x14ac:dyDescent="0.2">
      <c r="A18" s="17"/>
      <c r="C18" s="7" t="s">
        <v>19</v>
      </c>
      <c r="J18" s="19"/>
      <c r="K18" s="17"/>
      <c r="L18" s="4"/>
      <c r="M18" s="4"/>
      <c r="N18" s="4"/>
      <c r="O18" s="4"/>
      <c r="P18" s="4"/>
      <c r="Q18" s="4"/>
      <c r="R18" s="4"/>
      <c r="S18" s="4"/>
      <c r="T18" s="19"/>
    </row>
    <row r="19" spans="1:20" s="7" customFormat="1" x14ac:dyDescent="0.2">
      <c r="A19" s="17"/>
      <c r="D19" s="7" t="s">
        <v>10</v>
      </c>
      <c r="E19" s="7">
        <v>824.1</v>
      </c>
      <c r="H19" s="7">
        <v>904.75</v>
      </c>
      <c r="J19" s="19"/>
      <c r="K19" s="17"/>
      <c r="L19" s="4" t="s">
        <v>8</v>
      </c>
      <c r="M19" s="4"/>
      <c r="N19" s="4"/>
      <c r="O19" s="4"/>
      <c r="P19" s="4">
        <f>+P10+P13-P17</f>
        <v>3005.09</v>
      </c>
      <c r="Q19" s="4"/>
      <c r="R19" s="4"/>
      <c r="S19" s="4">
        <f>+S10+S13-S17</f>
        <v>2766.96</v>
      </c>
      <c r="T19" s="19"/>
    </row>
    <row r="20" spans="1:20" s="7" customFormat="1" x14ac:dyDescent="0.2">
      <c r="A20" s="17"/>
      <c r="D20" s="7" t="s">
        <v>32</v>
      </c>
      <c r="E20" s="7">
        <v>-852.5</v>
      </c>
      <c r="H20" s="7">
        <v>-920</v>
      </c>
      <c r="J20" s="19"/>
      <c r="K20" s="17"/>
      <c r="L20" s="4"/>
      <c r="T20" s="19"/>
    </row>
    <row r="21" spans="1:20" s="7" customFormat="1" x14ac:dyDescent="0.2">
      <c r="A21" s="17"/>
      <c r="D21" s="7" t="s">
        <v>41</v>
      </c>
      <c r="E21" s="7">
        <v>40</v>
      </c>
      <c r="H21" s="7">
        <v>40</v>
      </c>
      <c r="J21" s="19"/>
      <c r="K21" s="17"/>
      <c r="L21" s="4" t="s">
        <v>7</v>
      </c>
      <c r="T21" s="19"/>
    </row>
    <row r="22" spans="1:20" s="7" customFormat="1" x14ac:dyDescent="0.2">
      <c r="A22" s="17"/>
      <c r="D22" s="7" t="s">
        <v>33</v>
      </c>
      <c r="E22" s="7">
        <v>573.75</v>
      </c>
      <c r="F22" s="7">
        <f>SUM(E19:E22)</f>
        <v>585.35</v>
      </c>
      <c r="H22" s="7">
        <v>553.75</v>
      </c>
      <c r="I22" s="7">
        <f>SUM(H19:H22)</f>
        <v>578.5</v>
      </c>
      <c r="J22" s="19"/>
      <c r="K22" s="17"/>
      <c r="M22" s="7" t="s">
        <v>12</v>
      </c>
      <c r="P22" s="7">
        <f>+S24</f>
        <v>2019.6100000000004</v>
      </c>
      <c r="S22" s="7">
        <v>1686.95</v>
      </c>
      <c r="T22" s="19"/>
    </row>
    <row r="23" spans="1:20" s="7" customFormat="1" x14ac:dyDescent="0.2">
      <c r="A23" s="17"/>
      <c r="C23" s="7" t="s">
        <v>79</v>
      </c>
      <c r="J23" s="19"/>
      <c r="K23" s="17"/>
      <c r="M23" s="7" t="s">
        <v>21</v>
      </c>
      <c r="P23" s="7">
        <f>+F30</f>
        <v>353.57000000000016</v>
      </c>
      <c r="S23" s="7">
        <f>+I30</f>
        <v>332.66000000000031</v>
      </c>
      <c r="T23" s="19"/>
    </row>
    <row r="24" spans="1:20" s="7" customFormat="1" x14ac:dyDescent="0.2">
      <c r="A24" s="17"/>
      <c r="D24" s="7" t="s">
        <v>66</v>
      </c>
      <c r="E24" s="7">
        <v>124.56</v>
      </c>
      <c r="H24" s="7">
        <v>32.44</v>
      </c>
      <c r="J24" s="19"/>
      <c r="K24" s="17"/>
      <c r="M24" s="7" t="s">
        <v>16</v>
      </c>
      <c r="P24" s="7">
        <f>SUM(P22:P23)</f>
        <v>2373.1800000000003</v>
      </c>
      <c r="S24" s="7">
        <f>SUM(S22:S23)</f>
        <v>2019.6100000000004</v>
      </c>
      <c r="T24" s="19"/>
    </row>
    <row r="25" spans="1:20" s="7" customFormat="1" x14ac:dyDescent="0.2">
      <c r="A25" s="17"/>
      <c r="D25" s="7" t="s">
        <v>78</v>
      </c>
      <c r="E25" s="7">
        <v>40</v>
      </c>
      <c r="H25" s="7">
        <v>40</v>
      </c>
      <c r="J25" s="19"/>
      <c r="K25" s="17"/>
      <c r="T25" s="19"/>
    </row>
    <row r="26" spans="1:20" s="7" customFormat="1" x14ac:dyDescent="0.2">
      <c r="A26" s="17"/>
      <c r="D26" s="7" t="s">
        <v>80</v>
      </c>
      <c r="E26" s="7">
        <v>13.5</v>
      </c>
      <c r="F26" s="7">
        <f>SUM(E24:E26)</f>
        <v>178.06</v>
      </c>
      <c r="H26" s="7">
        <v>27</v>
      </c>
      <c r="I26" s="7">
        <f>SUM(H24:H26)</f>
        <v>99.44</v>
      </c>
      <c r="J26" s="19"/>
      <c r="K26" s="17"/>
      <c r="T26" s="19"/>
    </row>
    <row r="27" spans="1:20" s="7" customFormat="1" x14ac:dyDescent="0.2">
      <c r="A27" s="17"/>
      <c r="B27" s="4"/>
      <c r="C27" s="4"/>
      <c r="D27" s="4"/>
      <c r="E27" s="4"/>
      <c r="F27" s="4"/>
      <c r="G27" s="4"/>
      <c r="H27" s="4"/>
      <c r="I27" s="4"/>
      <c r="J27" s="19"/>
      <c r="K27" s="17"/>
      <c r="L27" s="4" t="s">
        <v>22</v>
      </c>
      <c r="T27" s="19"/>
    </row>
    <row r="28" spans="1:20" s="7" customFormat="1" x14ac:dyDescent="0.2">
      <c r="A28" s="17"/>
      <c r="B28" s="4" t="s">
        <v>15</v>
      </c>
      <c r="C28" s="4"/>
      <c r="D28" s="4"/>
      <c r="E28" s="4"/>
      <c r="F28" s="4">
        <f>SUM(F17:F26)</f>
        <v>2893.91</v>
      </c>
      <c r="G28" s="4"/>
      <c r="H28" s="4"/>
      <c r="I28" s="4">
        <f>SUM(I17:I26)</f>
        <v>2673.14</v>
      </c>
      <c r="J28" s="19"/>
      <c r="K28" s="17"/>
      <c r="M28" s="7" t="s">
        <v>12</v>
      </c>
      <c r="P28" s="7">
        <f>+S30</f>
        <v>747.35</v>
      </c>
      <c r="S28" s="7">
        <v>760</v>
      </c>
      <c r="T28" s="19"/>
    </row>
    <row r="29" spans="1:20" s="7" customFormat="1" x14ac:dyDescent="0.2">
      <c r="A29" s="17"/>
      <c r="J29" s="19"/>
      <c r="K29" s="17"/>
      <c r="M29" s="7" t="s">
        <v>21</v>
      </c>
      <c r="P29" s="7">
        <f>+F42</f>
        <v>-115.44</v>
      </c>
      <c r="S29" s="7">
        <f>+I42</f>
        <v>-12.649999999999977</v>
      </c>
      <c r="T29" s="25"/>
    </row>
    <row r="30" spans="1:20" s="7" customFormat="1" x14ac:dyDescent="0.2">
      <c r="A30" s="17"/>
      <c r="B30" s="4" t="s">
        <v>23</v>
      </c>
      <c r="C30" s="4"/>
      <c r="D30" s="4"/>
      <c r="E30" s="4"/>
      <c r="F30" s="4">
        <f>+F12-F28</f>
        <v>353.57000000000016</v>
      </c>
      <c r="G30" s="4"/>
      <c r="H30" s="4"/>
      <c r="I30" s="4">
        <f>+I12-I28</f>
        <v>332.66000000000031</v>
      </c>
      <c r="J30" s="19"/>
      <c r="K30" s="17"/>
      <c r="M30" s="7" t="s">
        <v>16</v>
      </c>
      <c r="P30" s="7">
        <f>SUM(P28:P29)</f>
        <v>631.91000000000008</v>
      </c>
      <c r="S30" s="7">
        <f>SUM(S28:S29)</f>
        <v>747.35</v>
      </c>
      <c r="T30" s="19"/>
    </row>
    <row r="31" spans="1:20" s="7" customForma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8"/>
      <c r="K31" s="17"/>
      <c r="T31" s="19"/>
    </row>
    <row r="32" spans="1:20" s="7" customFormat="1" x14ac:dyDescent="0.2">
      <c r="A32" s="52"/>
      <c r="B32" s="55" t="s">
        <v>22</v>
      </c>
      <c r="C32" s="53"/>
      <c r="D32" s="53"/>
      <c r="E32" s="53"/>
      <c r="F32" s="53"/>
      <c r="G32" s="53"/>
      <c r="H32" s="53"/>
      <c r="I32" s="53"/>
      <c r="J32" s="19"/>
      <c r="K32" s="17"/>
      <c r="L32" s="4" t="s">
        <v>24</v>
      </c>
      <c r="M32" s="4"/>
      <c r="N32" s="4"/>
      <c r="O32" s="4"/>
      <c r="P32" s="4">
        <f>+P24+P30</f>
        <v>3005.09</v>
      </c>
      <c r="Q32" s="4"/>
      <c r="R32" s="4"/>
      <c r="S32" s="4">
        <f>+S24+S30</f>
        <v>2766.9600000000005</v>
      </c>
      <c r="T32" s="19"/>
    </row>
    <row r="33" spans="1:30" s="7" customFormat="1" x14ac:dyDescent="0.2">
      <c r="A33" s="17"/>
      <c r="E33" s="157">
        <v>2013</v>
      </c>
      <c r="F33" s="157"/>
      <c r="G33" s="2"/>
      <c r="H33" s="157">
        <v>2012</v>
      </c>
      <c r="I33" s="157"/>
      <c r="J33" s="19"/>
      <c r="K33" s="17"/>
      <c r="T33" s="19"/>
    </row>
    <row r="34" spans="1:30" s="7" customFormat="1" x14ac:dyDescent="0.2">
      <c r="A34" s="17"/>
      <c r="B34" s="4" t="s">
        <v>2</v>
      </c>
      <c r="J34" s="19"/>
      <c r="K34" s="17"/>
      <c r="L34" s="4" t="s">
        <v>82</v>
      </c>
      <c r="T34" s="19"/>
    </row>
    <row r="35" spans="1:30" s="7" customFormat="1" x14ac:dyDescent="0.2">
      <c r="A35" s="17"/>
      <c r="D35" s="7" t="s">
        <v>67</v>
      </c>
      <c r="E35" s="7">
        <v>325.3</v>
      </c>
      <c r="H35" s="7">
        <v>453.8</v>
      </c>
      <c r="J35" s="19"/>
      <c r="K35" s="17"/>
      <c r="T35" s="25"/>
    </row>
    <row r="36" spans="1:30" s="7" customFormat="1" x14ac:dyDescent="0.2">
      <c r="A36" s="17"/>
      <c r="D36" s="7" t="s">
        <v>3</v>
      </c>
      <c r="E36" s="7">
        <v>2</v>
      </c>
      <c r="H36" s="7">
        <v>0.35</v>
      </c>
      <c r="J36" s="19"/>
      <c r="K36" s="17"/>
      <c r="L36" s="4" t="s">
        <v>25</v>
      </c>
      <c r="M36" s="4"/>
      <c r="N36" s="4"/>
      <c r="T36" s="19"/>
    </row>
    <row r="37" spans="1:30" s="7" customFormat="1" x14ac:dyDescent="0.2">
      <c r="A37" s="17"/>
      <c r="D37" s="7" t="s">
        <v>28</v>
      </c>
      <c r="E37" s="7">
        <v>12.56</v>
      </c>
      <c r="F37" s="7">
        <f>SUM(E35:E37)</f>
        <v>339.86</v>
      </c>
      <c r="H37" s="7">
        <v>7</v>
      </c>
      <c r="I37" s="7">
        <f>SUM(H35:H37)</f>
        <v>461.15000000000003</v>
      </c>
      <c r="J37" s="19"/>
      <c r="K37" s="17"/>
      <c r="M37" s="7" t="s">
        <v>12</v>
      </c>
      <c r="P37" s="7">
        <f>+S40</f>
        <v>1168.7799999999997</v>
      </c>
      <c r="S37" s="7">
        <v>2044.86</v>
      </c>
      <c r="T37" s="19"/>
    </row>
    <row r="38" spans="1:30" s="7" customFormat="1" x14ac:dyDescent="0.2">
      <c r="A38" s="17"/>
      <c r="B38" s="4" t="s">
        <v>4</v>
      </c>
      <c r="J38" s="19"/>
      <c r="K38" s="17"/>
      <c r="M38" s="7" t="s">
        <v>21</v>
      </c>
      <c r="P38" s="7">
        <f>+F56</f>
        <v>114.69</v>
      </c>
      <c r="S38" s="7">
        <f>+I56</f>
        <v>-876.08</v>
      </c>
      <c r="T38" s="19"/>
    </row>
    <row r="39" spans="1:30" s="7" customFormat="1" x14ac:dyDescent="0.2">
      <c r="A39" s="17"/>
      <c r="D39" s="7" t="s">
        <v>81</v>
      </c>
      <c r="E39" s="7">
        <v>325.3</v>
      </c>
      <c r="H39" s="7">
        <v>453.8</v>
      </c>
      <c r="J39" s="19"/>
      <c r="K39" s="17"/>
      <c r="T39" s="19"/>
      <c r="AD39" s="7">
        <v>0</v>
      </c>
    </row>
    <row r="40" spans="1:30" s="7" customFormat="1" x14ac:dyDescent="0.2">
      <c r="A40" s="17"/>
      <c r="D40" s="7" t="s">
        <v>86</v>
      </c>
      <c r="E40" s="7">
        <v>130</v>
      </c>
      <c r="F40" s="7">
        <f>SUM(E39:E40)</f>
        <v>455.3</v>
      </c>
      <c r="H40" s="7">
        <v>20</v>
      </c>
      <c r="I40" s="7">
        <f>SUM(H39:H40)</f>
        <v>473.8</v>
      </c>
      <c r="J40" s="19"/>
      <c r="K40" s="17"/>
      <c r="L40" s="4" t="s">
        <v>34</v>
      </c>
      <c r="M40" s="4"/>
      <c r="N40" s="4"/>
      <c r="O40" s="4"/>
      <c r="P40" s="4">
        <f>+P37+P38</f>
        <v>1283.4699999999998</v>
      </c>
      <c r="S40" s="4">
        <f>+S37+S38</f>
        <v>1168.7799999999997</v>
      </c>
      <c r="T40" s="19"/>
    </row>
    <row r="41" spans="1:30" s="7" customFormat="1" x14ac:dyDescent="0.2">
      <c r="A41" s="17"/>
      <c r="B41" s="4"/>
      <c r="C41" s="4"/>
      <c r="D41" s="4"/>
      <c r="E41" s="4"/>
      <c r="F41" s="4"/>
      <c r="G41" s="4"/>
      <c r="H41" s="4"/>
      <c r="I41" s="4"/>
      <c r="J41" s="19"/>
      <c r="K41" s="17"/>
      <c r="T41" s="19"/>
    </row>
    <row r="42" spans="1:30" s="7" customFormat="1" x14ac:dyDescent="0.2">
      <c r="A42" s="17"/>
      <c r="B42" s="4" t="s">
        <v>23</v>
      </c>
      <c r="C42" s="4"/>
      <c r="D42" s="4"/>
      <c r="E42" s="4"/>
      <c r="F42" s="4">
        <f>+F37-F40</f>
        <v>-115.44</v>
      </c>
      <c r="G42" s="4"/>
      <c r="H42" s="4"/>
      <c r="I42" s="4">
        <f>+I37-I40</f>
        <v>-12.649999999999977</v>
      </c>
      <c r="J42" s="19"/>
      <c r="K42" s="17"/>
      <c r="L42" s="7" t="s">
        <v>29</v>
      </c>
      <c r="T42" s="19"/>
    </row>
    <row r="43" spans="1:30" s="7" customFormat="1" x14ac:dyDescent="0.2">
      <c r="A43" s="17"/>
      <c r="B43" s="4"/>
      <c r="C43" s="4"/>
      <c r="D43" s="4"/>
      <c r="E43" s="4"/>
      <c r="F43" s="4"/>
      <c r="G43" s="4"/>
      <c r="H43" s="4"/>
      <c r="I43" s="4"/>
      <c r="J43" s="19"/>
      <c r="K43" s="17"/>
      <c r="L43" s="7" t="s">
        <v>84</v>
      </c>
      <c r="T43" s="19"/>
    </row>
    <row r="44" spans="1:30" s="7" customFormat="1" x14ac:dyDescent="0.2">
      <c r="A44" s="17"/>
      <c r="B44" s="4"/>
      <c r="C44" s="4"/>
      <c r="D44" s="4"/>
      <c r="E44" s="4"/>
      <c r="F44" s="4"/>
      <c r="G44" s="4"/>
      <c r="H44" s="4"/>
      <c r="I44" s="4"/>
      <c r="J44" s="19"/>
      <c r="K44" s="17"/>
      <c r="L44" s="7" t="s">
        <v>30</v>
      </c>
      <c r="T44" s="19"/>
    </row>
    <row r="45" spans="1:30" s="7" customFormat="1" x14ac:dyDescent="0.2">
      <c r="A45" s="46"/>
      <c r="B45" s="47"/>
      <c r="C45" s="47"/>
      <c r="D45" s="47"/>
      <c r="E45" s="47"/>
      <c r="F45" s="47"/>
      <c r="G45" s="47"/>
      <c r="H45" s="47"/>
      <c r="I45" s="47"/>
      <c r="J45" s="48"/>
      <c r="K45" s="17"/>
      <c r="L45" s="7" t="s">
        <v>47</v>
      </c>
      <c r="T45" s="19"/>
    </row>
    <row r="46" spans="1:30" s="7" customFormat="1" x14ac:dyDescent="0.2">
      <c r="A46" s="52"/>
      <c r="B46" s="55" t="s">
        <v>25</v>
      </c>
      <c r="C46" s="53"/>
      <c r="D46" s="53"/>
      <c r="E46" s="53"/>
      <c r="F46" s="53"/>
      <c r="G46" s="53"/>
      <c r="H46" s="53"/>
      <c r="I46" s="53"/>
      <c r="J46" s="19"/>
      <c r="K46" s="17"/>
      <c r="T46" s="19"/>
    </row>
    <row r="47" spans="1:30" s="7" customFormat="1" x14ac:dyDescent="0.2">
      <c r="A47" s="17"/>
      <c r="E47" s="157">
        <v>2013</v>
      </c>
      <c r="F47" s="157"/>
      <c r="G47" s="2"/>
      <c r="H47" s="157">
        <v>2012</v>
      </c>
      <c r="I47" s="157"/>
      <c r="J47" s="19"/>
      <c r="K47" s="17"/>
      <c r="T47" s="19"/>
    </row>
    <row r="48" spans="1:30" s="7" customFormat="1" x14ac:dyDescent="0.2">
      <c r="A48" s="17"/>
      <c r="B48" s="4" t="s">
        <v>2</v>
      </c>
      <c r="J48" s="19"/>
      <c r="K48" s="17"/>
      <c r="T48" s="19"/>
    </row>
    <row r="49" spans="1:20" s="7" customFormat="1" x14ac:dyDescent="0.2">
      <c r="A49" s="17"/>
      <c r="B49" s="4"/>
      <c r="D49" s="7" t="s">
        <v>26</v>
      </c>
      <c r="E49" s="7">
        <v>85</v>
      </c>
      <c r="H49" s="7">
        <v>85</v>
      </c>
      <c r="J49" s="19"/>
      <c r="K49" s="17"/>
      <c r="T49" s="19"/>
    </row>
    <row r="50" spans="1:20" s="7" customFormat="1" x14ac:dyDescent="0.2">
      <c r="A50" s="17"/>
      <c r="B50" s="4"/>
      <c r="D50" s="7" t="s">
        <v>27</v>
      </c>
      <c r="E50" s="7">
        <v>21.25</v>
      </c>
      <c r="H50" s="7">
        <v>23.91</v>
      </c>
      <c r="J50" s="19"/>
      <c r="K50" s="17"/>
      <c r="T50" s="19"/>
    </row>
    <row r="51" spans="1:20" s="7" customFormat="1" x14ac:dyDescent="0.2">
      <c r="A51" s="17"/>
      <c r="B51" s="4"/>
      <c r="D51" s="7" t="s">
        <v>3</v>
      </c>
      <c r="E51" s="7">
        <v>8.44</v>
      </c>
      <c r="F51" s="7">
        <f>SUM(E49:E51)</f>
        <v>114.69</v>
      </c>
      <c r="H51" s="7">
        <v>15.01</v>
      </c>
      <c r="I51" s="7">
        <f>SUM(H49:H51)</f>
        <v>123.92</v>
      </c>
      <c r="J51" s="19"/>
      <c r="K51" s="17"/>
      <c r="T51" s="19"/>
    </row>
    <row r="52" spans="1:20" s="7" customFormat="1" x14ac:dyDescent="0.2">
      <c r="A52" s="17"/>
      <c r="J52" s="19"/>
      <c r="K52" s="17"/>
      <c r="L52" s="7" t="s">
        <v>87</v>
      </c>
      <c r="O52" s="7" t="s">
        <v>49</v>
      </c>
      <c r="R52" s="7" t="s">
        <v>50</v>
      </c>
      <c r="T52" s="19"/>
    </row>
    <row r="53" spans="1:20" s="7" customFormat="1" x14ac:dyDescent="0.2">
      <c r="A53" s="17"/>
      <c r="B53" s="4" t="s">
        <v>4</v>
      </c>
      <c r="J53" s="19"/>
      <c r="K53" s="17"/>
      <c r="L53" s="7" t="s">
        <v>31</v>
      </c>
      <c r="O53" s="7" t="s">
        <v>31</v>
      </c>
      <c r="R53" s="7" t="s">
        <v>13</v>
      </c>
      <c r="T53" s="19"/>
    </row>
    <row r="54" spans="1:20" s="7" customFormat="1" x14ac:dyDescent="0.2">
      <c r="A54" s="17"/>
      <c r="B54" s="4"/>
      <c r="D54" s="7" t="s">
        <v>28</v>
      </c>
      <c r="I54" s="7">
        <v>1000</v>
      </c>
      <c r="J54" s="19"/>
      <c r="K54" s="17"/>
      <c r="T54" s="19"/>
    </row>
    <row r="55" spans="1:20" s="7" customFormat="1" x14ac:dyDescent="0.2">
      <c r="A55" s="17"/>
      <c r="J55" s="19"/>
      <c r="K55" s="17"/>
      <c r="T55" s="19"/>
    </row>
    <row r="56" spans="1:20" s="7" customFormat="1" x14ac:dyDescent="0.2">
      <c r="A56" s="17"/>
      <c r="B56" s="4" t="s">
        <v>23</v>
      </c>
      <c r="F56" s="4">
        <f>+F51-F54</f>
        <v>114.69</v>
      </c>
      <c r="I56" s="4">
        <f>+I51-I54</f>
        <v>-876.08</v>
      </c>
      <c r="J56" s="19"/>
      <c r="K56" s="17"/>
      <c r="R56" s="7" t="s">
        <v>88</v>
      </c>
      <c r="S56" s="58" t="s">
        <v>89</v>
      </c>
      <c r="T56" s="19"/>
    </row>
    <row r="57" spans="1:20" s="7" customForma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1"/>
      <c r="K57" s="26"/>
      <c r="L57" s="27"/>
      <c r="M57" s="27"/>
      <c r="N57" s="27"/>
      <c r="O57" s="27"/>
      <c r="P57" s="27"/>
      <c r="Q57" s="27"/>
      <c r="R57" s="27"/>
      <c r="S57" s="27"/>
      <c r="T57" s="20"/>
    </row>
    <row r="58" spans="1:20" s="7" customFormat="1" x14ac:dyDescent="0.2"/>
    <row r="59" spans="1:20" s="7" customFormat="1" x14ac:dyDescent="0.2"/>
    <row r="60" spans="1:20" s="7" customFormat="1" x14ac:dyDescent="0.2"/>
    <row r="61" spans="1:20" s="7" customFormat="1" x14ac:dyDescent="0.2"/>
    <row r="62" spans="1:20" s="7" customFormat="1" x14ac:dyDescent="0.2"/>
    <row r="63" spans="1:20" s="7" customFormat="1" x14ac:dyDescent="0.2"/>
    <row r="71" spans="24:24" x14ac:dyDescent="0.2">
      <c r="X71" s="1">
        <v>0</v>
      </c>
    </row>
  </sheetData>
  <mergeCells count="14">
    <mergeCell ref="R5:S5"/>
    <mergeCell ref="E33:F33"/>
    <mergeCell ref="H33:I33"/>
    <mergeCell ref="A1:I1"/>
    <mergeCell ref="K1:T1"/>
    <mergeCell ref="A2:I2"/>
    <mergeCell ref="K2:T2"/>
    <mergeCell ref="A3:I3"/>
    <mergeCell ref="K3:T3"/>
    <mergeCell ref="E47:F47"/>
    <mergeCell ref="H47:I47"/>
    <mergeCell ref="E5:F5"/>
    <mergeCell ref="H5:I5"/>
    <mergeCell ref="O5:P5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workbookViewId="0">
      <selection activeCell="O8" sqref="O8:O9"/>
    </sheetView>
  </sheetViews>
  <sheetFormatPr defaultColWidth="9.140625" defaultRowHeight="12" x14ac:dyDescent="0.2"/>
  <cols>
    <col min="1" max="1" width="2.85546875" style="1" customWidth="1"/>
    <col min="2" max="2" width="8.5703125" style="1" customWidth="1"/>
    <col min="3" max="3" width="9.140625" style="1"/>
    <col min="4" max="4" width="19.85546875" style="1" customWidth="1"/>
    <col min="5" max="6" width="9.28515625" style="1" bestFit="1" customWidth="1"/>
    <col min="7" max="7" width="5" style="1" customWidth="1"/>
    <col min="8" max="8" width="9.28515625" style="1" bestFit="1" customWidth="1"/>
    <col min="9" max="9" width="10" style="1" customWidth="1"/>
    <col min="10" max="10" width="3.85546875" style="1" customWidth="1"/>
    <col min="11" max="11" width="3.140625" style="1" customWidth="1"/>
    <col min="12" max="12" width="9.140625" style="1"/>
    <col min="13" max="13" width="14.7109375" style="1" customWidth="1"/>
    <col min="14" max="14" width="8.28515625" style="1" customWidth="1"/>
    <col min="15" max="16" width="9.28515625" style="1" bestFit="1" customWidth="1"/>
    <col min="17" max="17" width="9.140625" style="1"/>
    <col min="18" max="18" width="9.28515625" style="1" bestFit="1" customWidth="1"/>
    <col min="19" max="19" width="12" style="1" bestFit="1" customWidth="1"/>
    <col min="20" max="20" width="3" style="1" customWidth="1"/>
    <col min="21" max="29" width="9.140625" style="1"/>
    <col min="30" max="30" width="9.28515625" style="1" bestFit="1" customWidth="1"/>
    <col min="31" max="16384" width="9.140625" style="1"/>
  </cols>
  <sheetData>
    <row r="1" spans="1:28" ht="18.75" x14ac:dyDescent="0.3">
      <c r="A1" s="151" t="s">
        <v>38</v>
      </c>
      <c r="B1" s="152"/>
      <c r="C1" s="152"/>
      <c r="D1" s="152"/>
      <c r="E1" s="152"/>
      <c r="F1" s="152"/>
      <c r="G1" s="152"/>
      <c r="H1" s="152"/>
      <c r="I1" s="152"/>
      <c r="J1" s="12"/>
      <c r="K1" s="151" t="s">
        <v>38</v>
      </c>
      <c r="L1" s="152"/>
      <c r="M1" s="152"/>
      <c r="N1" s="152"/>
      <c r="O1" s="152"/>
      <c r="P1" s="152"/>
      <c r="Q1" s="152"/>
      <c r="R1" s="152"/>
      <c r="S1" s="152"/>
      <c r="T1" s="153"/>
      <c r="U1" s="10"/>
    </row>
    <row r="2" spans="1:28" s="9" customFormat="1" ht="15" x14ac:dyDescent="0.25">
      <c r="A2" s="154" t="s">
        <v>92</v>
      </c>
      <c r="B2" s="155"/>
      <c r="C2" s="155"/>
      <c r="D2" s="155"/>
      <c r="E2" s="155"/>
      <c r="F2" s="155"/>
      <c r="G2" s="155"/>
      <c r="H2" s="155"/>
      <c r="I2" s="155"/>
      <c r="J2" s="13"/>
      <c r="K2" s="154" t="s">
        <v>92</v>
      </c>
      <c r="L2" s="155"/>
      <c r="M2" s="155"/>
      <c r="N2" s="155"/>
      <c r="O2" s="155"/>
      <c r="P2" s="155"/>
      <c r="Q2" s="155"/>
      <c r="R2" s="155"/>
      <c r="S2" s="155"/>
      <c r="T2" s="156"/>
      <c r="U2" s="11"/>
    </row>
    <row r="3" spans="1:28" s="9" customFormat="1" ht="15" x14ac:dyDescent="0.25">
      <c r="A3" s="154" t="s">
        <v>0</v>
      </c>
      <c r="B3" s="155"/>
      <c r="C3" s="155"/>
      <c r="D3" s="155"/>
      <c r="E3" s="155"/>
      <c r="F3" s="155"/>
      <c r="G3" s="155"/>
      <c r="H3" s="155"/>
      <c r="I3" s="155"/>
      <c r="J3" s="13"/>
      <c r="K3" s="154" t="s">
        <v>5</v>
      </c>
      <c r="L3" s="155"/>
      <c r="M3" s="155"/>
      <c r="N3" s="155"/>
      <c r="O3" s="155"/>
      <c r="P3" s="155"/>
      <c r="Q3" s="155"/>
      <c r="R3" s="155"/>
      <c r="S3" s="155"/>
      <c r="T3" s="156"/>
      <c r="U3" s="11"/>
    </row>
    <row r="4" spans="1:28" x14ac:dyDescent="0.2">
      <c r="A4" s="14"/>
      <c r="J4" s="15"/>
      <c r="K4" s="14"/>
      <c r="T4" s="15"/>
    </row>
    <row r="5" spans="1:28" s="7" customFormat="1" x14ac:dyDescent="0.2">
      <c r="A5" s="14"/>
      <c r="B5" s="2" t="s">
        <v>7</v>
      </c>
      <c r="C5" s="2"/>
      <c r="D5" s="2"/>
      <c r="E5" s="157">
        <v>2014</v>
      </c>
      <c r="F5" s="157"/>
      <c r="G5" s="2"/>
      <c r="H5" s="157">
        <v>2013</v>
      </c>
      <c r="I5" s="157"/>
      <c r="J5" s="16"/>
      <c r="K5" s="21"/>
      <c r="L5" s="3"/>
      <c r="M5" s="3"/>
      <c r="N5" s="3"/>
      <c r="O5" s="157">
        <v>2014</v>
      </c>
      <c r="P5" s="157"/>
      <c r="Q5" s="2"/>
      <c r="R5" s="157">
        <v>2013</v>
      </c>
      <c r="S5" s="157"/>
      <c r="T5" s="22"/>
      <c r="U5" s="1"/>
    </row>
    <row r="6" spans="1:28" s="7" customFormat="1" x14ac:dyDescent="0.2">
      <c r="A6" s="17"/>
      <c r="B6" s="4" t="s">
        <v>2</v>
      </c>
      <c r="C6" s="5"/>
      <c r="D6" s="6"/>
      <c r="E6" s="53" t="s">
        <v>1</v>
      </c>
      <c r="F6" s="53" t="s">
        <v>1</v>
      </c>
      <c r="G6" s="53"/>
      <c r="H6" s="53" t="s">
        <v>1</v>
      </c>
      <c r="I6" s="53" t="s">
        <v>1</v>
      </c>
      <c r="J6" s="18"/>
      <c r="K6" s="23"/>
      <c r="L6" s="5"/>
      <c r="M6" s="5"/>
      <c r="N6" s="5"/>
      <c r="O6" s="53" t="s">
        <v>1</v>
      </c>
      <c r="P6" s="53" t="s">
        <v>1</v>
      </c>
      <c r="Q6" s="53"/>
      <c r="R6" s="53" t="s">
        <v>1</v>
      </c>
      <c r="S6" s="53" t="s">
        <v>1</v>
      </c>
      <c r="T6" s="24"/>
    </row>
    <row r="7" spans="1:28" s="7" customFormat="1" x14ac:dyDescent="0.2">
      <c r="A7" s="17"/>
      <c r="C7" s="7" t="s">
        <v>17</v>
      </c>
      <c r="J7" s="19"/>
      <c r="K7" s="17"/>
      <c r="L7" s="4" t="s">
        <v>6</v>
      </c>
      <c r="T7" s="19"/>
    </row>
    <row r="8" spans="1:28" s="7" customFormat="1" x14ac:dyDescent="0.2">
      <c r="A8" s="17"/>
      <c r="D8" s="7" t="s">
        <v>11</v>
      </c>
      <c r="E8" s="7">
        <v>2755</v>
      </c>
      <c r="H8" s="7">
        <v>3103.5</v>
      </c>
      <c r="J8" s="19"/>
      <c r="K8" s="17"/>
      <c r="M8" s="7" t="s">
        <v>72</v>
      </c>
      <c r="N8" s="7" t="s">
        <v>70</v>
      </c>
      <c r="O8" s="7">
        <v>2877.56</v>
      </c>
      <c r="R8" s="7">
        <v>3080.11</v>
      </c>
      <c r="T8" s="19"/>
    </row>
    <row r="9" spans="1:28" s="7" customFormat="1" x14ac:dyDescent="0.2">
      <c r="A9" s="17"/>
      <c r="D9" s="7" t="s">
        <v>9</v>
      </c>
      <c r="E9" s="7">
        <v>0</v>
      </c>
      <c r="H9" s="7">
        <v>140</v>
      </c>
      <c r="J9" s="19"/>
      <c r="K9" s="17"/>
      <c r="M9" s="7" t="s">
        <v>72</v>
      </c>
      <c r="N9" s="7" t="s">
        <v>71</v>
      </c>
      <c r="O9" s="7">
        <v>2013.6</v>
      </c>
      <c r="R9" s="7">
        <v>2005.98</v>
      </c>
      <c r="T9" s="19"/>
      <c r="V9" s="4"/>
    </row>
    <row r="10" spans="1:28" s="7" customFormat="1" x14ac:dyDescent="0.2">
      <c r="A10" s="17"/>
      <c r="D10" s="7" t="s">
        <v>3</v>
      </c>
      <c r="E10" s="7">
        <v>5.62</v>
      </c>
      <c r="F10" s="7">
        <f>SUM(E8:E10)</f>
        <v>2760.62</v>
      </c>
      <c r="H10" s="7">
        <v>3.98</v>
      </c>
      <c r="I10" s="7">
        <f>SUM(H8:H10)</f>
        <v>3247.48</v>
      </c>
      <c r="J10" s="19"/>
      <c r="K10" s="17"/>
      <c r="L10" s="4"/>
      <c r="M10" s="7" t="s">
        <v>64</v>
      </c>
      <c r="P10" s="7">
        <f>SUM(O8:O10)</f>
        <v>4891.16</v>
      </c>
      <c r="R10" s="7">
        <v>0</v>
      </c>
      <c r="S10" s="7">
        <f>SUM(R8:R10)</f>
        <v>5086.09</v>
      </c>
      <c r="T10" s="19"/>
      <c r="AB10" s="35"/>
    </row>
    <row r="11" spans="1:28" s="7" customFormat="1" x14ac:dyDescent="0.2">
      <c r="A11" s="17"/>
      <c r="J11" s="19"/>
      <c r="K11" s="17"/>
      <c r="L11" s="4" t="s">
        <v>74</v>
      </c>
      <c r="T11" s="19"/>
      <c r="AB11" s="35"/>
    </row>
    <row r="12" spans="1:28" s="7" customFormat="1" x14ac:dyDescent="0.2">
      <c r="A12" s="17"/>
      <c r="B12" s="4" t="s">
        <v>14</v>
      </c>
      <c r="C12" s="4"/>
      <c r="D12" s="4"/>
      <c r="E12" s="4"/>
      <c r="F12" s="4">
        <f>+F10</f>
        <v>2760.62</v>
      </c>
      <c r="G12" s="4"/>
      <c r="H12" s="4"/>
      <c r="I12" s="4">
        <f>+I10</f>
        <v>3247.48</v>
      </c>
      <c r="J12" s="19"/>
      <c r="K12" s="17"/>
      <c r="M12" s="7" t="s">
        <v>69</v>
      </c>
      <c r="O12" s="7">
        <v>0</v>
      </c>
      <c r="R12" s="7">
        <v>144.5</v>
      </c>
      <c r="T12" s="19"/>
    </row>
    <row r="13" spans="1:28" s="7" customFormat="1" x14ac:dyDescent="0.2">
      <c r="A13" s="17"/>
      <c r="J13" s="19"/>
      <c r="K13" s="17"/>
      <c r="M13" s="7" t="s">
        <v>98</v>
      </c>
      <c r="O13" s="7">
        <v>199.2</v>
      </c>
      <c r="P13" s="7">
        <f>SUM(O12:O13)</f>
        <v>199.2</v>
      </c>
      <c r="R13" s="7">
        <v>0</v>
      </c>
      <c r="S13" s="7">
        <f>SUM(R12:R13)</f>
        <v>144.5</v>
      </c>
      <c r="T13" s="19"/>
    </row>
    <row r="14" spans="1:28" s="7" customFormat="1" x14ac:dyDescent="0.2">
      <c r="A14" s="17"/>
      <c r="B14" s="4" t="s">
        <v>4</v>
      </c>
      <c r="J14" s="19"/>
      <c r="K14" s="17"/>
      <c r="L14" s="4" t="s">
        <v>18</v>
      </c>
      <c r="T14" s="19"/>
    </row>
    <row r="15" spans="1:28" s="7" customFormat="1" x14ac:dyDescent="0.2">
      <c r="A15" s="17"/>
      <c r="C15" s="7" t="s">
        <v>20</v>
      </c>
      <c r="J15" s="19"/>
      <c r="K15" s="17"/>
      <c r="M15" s="7" t="s">
        <v>43</v>
      </c>
      <c r="O15" s="45">
        <v>1421</v>
      </c>
      <c r="P15" s="45"/>
      <c r="R15" s="45">
        <v>1518</v>
      </c>
      <c r="S15" s="45"/>
      <c r="T15" s="19"/>
    </row>
    <row r="16" spans="1:28" s="7" customFormat="1" x14ac:dyDescent="0.2">
      <c r="A16" s="17"/>
      <c r="D16" s="7" t="s">
        <v>40</v>
      </c>
      <c r="E16" s="7">
        <v>1421</v>
      </c>
      <c r="H16" s="7">
        <v>1518</v>
      </c>
      <c r="J16" s="19"/>
      <c r="K16" s="17"/>
      <c r="M16" s="7" t="s">
        <v>52</v>
      </c>
      <c r="O16" s="45">
        <v>542.5</v>
      </c>
      <c r="P16" s="45"/>
      <c r="R16" s="45">
        <v>612.5</v>
      </c>
      <c r="S16" s="45"/>
      <c r="T16" s="25"/>
    </row>
    <row r="17" spans="1:20" s="7" customFormat="1" x14ac:dyDescent="0.2">
      <c r="A17" s="17"/>
      <c r="D17" s="7" t="s">
        <v>51</v>
      </c>
      <c r="E17" s="7">
        <v>542.5</v>
      </c>
      <c r="F17" s="7">
        <f>SUM(E15:E17)</f>
        <v>1963.5</v>
      </c>
      <c r="H17" s="7">
        <v>612.5</v>
      </c>
      <c r="I17" s="7">
        <f>SUM(H16:H17)</f>
        <v>2130.5</v>
      </c>
      <c r="J17" s="19"/>
      <c r="K17" s="17"/>
      <c r="M17" s="7" t="s">
        <v>75</v>
      </c>
      <c r="O17" s="57">
        <v>0</v>
      </c>
      <c r="P17" s="7">
        <f>SUM(O15:O17)</f>
        <v>1963.5</v>
      </c>
      <c r="R17" s="57">
        <v>95</v>
      </c>
      <c r="S17" s="7">
        <f>SUM(R15:R17)</f>
        <v>2225.5</v>
      </c>
      <c r="T17" s="19"/>
    </row>
    <row r="18" spans="1:20" s="7" customFormat="1" x14ac:dyDescent="0.2">
      <c r="A18" s="17"/>
      <c r="C18" s="7" t="s">
        <v>19</v>
      </c>
      <c r="J18" s="19"/>
      <c r="K18" s="17"/>
      <c r="L18" s="4"/>
      <c r="M18" s="4"/>
      <c r="N18" s="4"/>
      <c r="O18" s="4"/>
      <c r="P18" s="4"/>
      <c r="Q18" s="4"/>
      <c r="R18" s="4"/>
      <c r="S18" s="4"/>
      <c r="T18" s="19"/>
    </row>
    <row r="19" spans="1:20" s="7" customFormat="1" x14ac:dyDescent="0.2">
      <c r="A19" s="17"/>
      <c r="D19" s="7" t="s">
        <v>10</v>
      </c>
      <c r="E19" s="7">
        <v>1003.85</v>
      </c>
      <c r="H19" s="7">
        <v>824.1</v>
      </c>
      <c r="J19" s="19"/>
      <c r="K19" s="17"/>
      <c r="L19" s="4" t="s">
        <v>8</v>
      </c>
      <c r="M19" s="4"/>
      <c r="N19" s="4"/>
      <c r="O19" s="4"/>
      <c r="P19" s="4">
        <f>+P10+P13-P17</f>
        <v>3126.8599999999997</v>
      </c>
      <c r="Q19" s="4"/>
      <c r="R19" s="4"/>
      <c r="S19" s="4">
        <f>+S10+S13-S17</f>
        <v>3005.09</v>
      </c>
      <c r="T19" s="19"/>
    </row>
    <row r="20" spans="1:20" s="7" customFormat="1" x14ac:dyDescent="0.2">
      <c r="A20" s="17"/>
      <c r="D20" s="7" t="s">
        <v>32</v>
      </c>
      <c r="E20" s="7">
        <v>-1104</v>
      </c>
      <c r="H20" s="7">
        <v>-852.5</v>
      </c>
      <c r="J20" s="19"/>
      <c r="K20" s="17"/>
      <c r="L20" s="4"/>
      <c r="T20" s="19"/>
    </row>
    <row r="21" spans="1:20" s="7" customFormat="1" x14ac:dyDescent="0.2">
      <c r="A21" s="17"/>
      <c r="D21" s="7" t="s">
        <v>41</v>
      </c>
      <c r="E21" s="7">
        <v>40</v>
      </c>
      <c r="H21" s="7">
        <v>40</v>
      </c>
      <c r="J21" s="19"/>
      <c r="K21" s="17"/>
      <c r="L21" s="4" t="s">
        <v>7</v>
      </c>
      <c r="T21" s="19"/>
    </row>
    <row r="22" spans="1:20" s="7" customFormat="1" x14ac:dyDescent="0.2">
      <c r="A22" s="17"/>
      <c r="D22" s="7" t="s">
        <v>33</v>
      </c>
      <c r="E22" s="7">
        <v>637.5</v>
      </c>
      <c r="F22" s="7">
        <f>SUM(E19:E22)</f>
        <v>577.35</v>
      </c>
      <c r="H22" s="7">
        <v>573.75</v>
      </c>
      <c r="I22" s="7">
        <f>SUM(H19:H22)</f>
        <v>585.35</v>
      </c>
      <c r="J22" s="19"/>
      <c r="K22" s="17"/>
      <c r="M22" s="7" t="s">
        <v>12</v>
      </c>
      <c r="P22" s="7">
        <f>+S24</f>
        <v>2373.1800000000003</v>
      </c>
      <c r="S22" s="7">
        <v>2019.61</v>
      </c>
      <c r="T22" s="19"/>
    </row>
    <row r="23" spans="1:20" s="7" customFormat="1" x14ac:dyDescent="0.2">
      <c r="A23" s="17"/>
      <c r="C23" s="7" t="s">
        <v>79</v>
      </c>
      <c r="J23" s="19"/>
      <c r="K23" s="17"/>
      <c r="M23" s="7" t="s">
        <v>21</v>
      </c>
      <c r="P23" s="7">
        <f>+F30</f>
        <v>119.76999999999998</v>
      </c>
      <c r="S23" s="7">
        <f>+I30</f>
        <v>353.57000000000016</v>
      </c>
      <c r="T23" s="19"/>
    </row>
    <row r="24" spans="1:20" s="7" customFormat="1" x14ac:dyDescent="0.2">
      <c r="A24" s="17"/>
      <c r="D24" s="7" t="s">
        <v>66</v>
      </c>
      <c r="E24" s="7">
        <v>25</v>
      </c>
      <c r="H24" s="7">
        <v>124.56</v>
      </c>
      <c r="J24" s="19"/>
      <c r="K24" s="17"/>
      <c r="M24" s="7" t="s">
        <v>16</v>
      </c>
      <c r="P24" s="7">
        <f>SUM(P22:P23)</f>
        <v>2492.9500000000003</v>
      </c>
      <c r="S24" s="7">
        <f>SUM(S22:S23)</f>
        <v>2373.1800000000003</v>
      </c>
      <c r="T24" s="19"/>
    </row>
    <row r="25" spans="1:20" s="7" customFormat="1" x14ac:dyDescent="0.2">
      <c r="A25" s="17"/>
      <c r="D25" s="7" t="s">
        <v>78</v>
      </c>
      <c r="E25" s="7">
        <v>75</v>
      </c>
      <c r="H25" s="7">
        <v>40</v>
      </c>
      <c r="J25" s="19"/>
      <c r="K25" s="17"/>
      <c r="T25" s="19"/>
    </row>
    <row r="26" spans="1:20" s="7" customFormat="1" x14ac:dyDescent="0.2">
      <c r="A26" s="17"/>
      <c r="D26" s="7" t="s">
        <v>80</v>
      </c>
      <c r="F26" s="7">
        <f>SUM(E24:E26)</f>
        <v>100</v>
      </c>
      <c r="H26" s="7">
        <v>13.5</v>
      </c>
      <c r="I26" s="7">
        <f>SUM(H24:H26)</f>
        <v>178.06</v>
      </c>
      <c r="J26" s="19"/>
      <c r="K26" s="17"/>
      <c r="T26" s="19"/>
    </row>
    <row r="27" spans="1:20" s="7" customFormat="1" x14ac:dyDescent="0.2">
      <c r="A27" s="17"/>
      <c r="B27" s="4"/>
      <c r="C27" s="4"/>
      <c r="D27" s="4"/>
      <c r="E27" s="4"/>
      <c r="F27" s="4"/>
      <c r="G27" s="4"/>
      <c r="H27" s="4"/>
      <c r="I27" s="4"/>
      <c r="J27" s="19"/>
      <c r="K27" s="17"/>
      <c r="L27" s="4" t="s">
        <v>22</v>
      </c>
      <c r="T27" s="19"/>
    </row>
    <row r="28" spans="1:20" s="7" customFormat="1" x14ac:dyDescent="0.2">
      <c r="A28" s="17"/>
      <c r="B28" s="4" t="s">
        <v>15</v>
      </c>
      <c r="C28" s="4"/>
      <c r="D28" s="4"/>
      <c r="E28" s="4"/>
      <c r="F28" s="4">
        <f>SUM(F17:F26)</f>
        <v>2640.85</v>
      </c>
      <c r="G28" s="4"/>
      <c r="H28" s="4"/>
      <c r="I28" s="4">
        <f>SUM(I17:I26)</f>
        <v>2893.91</v>
      </c>
      <c r="J28" s="19"/>
      <c r="K28" s="17"/>
      <c r="M28" s="7" t="s">
        <v>12</v>
      </c>
      <c r="P28" s="7">
        <f>+S30</f>
        <v>631.91000000000008</v>
      </c>
      <c r="S28" s="7">
        <v>747.35</v>
      </c>
      <c r="T28" s="19"/>
    </row>
    <row r="29" spans="1:20" s="7" customFormat="1" x14ac:dyDescent="0.2">
      <c r="A29" s="17"/>
      <c r="J29" s="19"/>
      <c r="K29" s="17"/>
      <c r="M29" s="7" t="s">
        <v>21</v>
      </c>
      <c r="P29" s="7">
        <f>+F42</f>
        <v>2</v>
      </c>
      <c r="S29" s="7">
        <f>+I42</f>
        <v>-115.44</v>
      </c>
      <c r="T29" s="25"/>
    </row>
    <row r="30" spans="1:20" s="7" customFormat="1" x14ac:dyDescent="0.2">
      <c r="A30" s="17"/>
      <c r="B30" s="4" t="s">
        <v>23</v>
      </c>
      <c r="C30" s="4"/>
      <c r="D30" s="4"/>
      <c r="E30" s="4"/>
      <c r="F30" s="4">
        <f>+F12-F28</f>
        <v>119.76999999999998</v>
      </c>
      <c r="G30" s="4"/>
      <c r="H30" s="4"/>
      <c r="I30" s="4">
        <f>+I12-I28</f>
        <v>353.57000000000016</v>
      </c>
      <c r="J30" s="19"/>
      <c r="K30" s="17"/>
      <c r="M30" s="7" t="s">
        <v>16</v>
      </c>
      <c r="P30" s="7">
        <f>SUM(P28:P29)</f>
        <v>633.91000000000008</v>
      </c>
      <c r="S30" s="7">
        <f>SUM(S28:S29)</f>
        <v>631.91000000000008</v>
      </c>
      <c r="T30" s="19"/>
    </row>
    <row r="31" spans="1:20" s="7" customForma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8"/>
      <c r="K31" s="17"/>
      <c r="T31" s="19"/>
    </row>
    <row r="32" spans="1:20" s="7" customFormat="1" x14ac:dyDescent="0.2">
      <c r="A32" s="52"/>
      <c r="B32" s="55" t="s">
        <v>22</v>
      </c>
      <c r="C32" s="53"/>
      <c r="D32" s="53"/>
      <c r="E32" s="53"/>
      <c r="F32" s="53"/>
      <c r="G32" s="53"/>
      <c r="H32" s="53"/>
      <c r="I32" s="53"/>
      <c r="J32" s="19"/>
      <c r="K32" s="17"/>
      <c r="L32" s="4" t="s">
        <v>24</v>
      </c>
      <c r="M32" s="4"/>
      <c r="N32" s="4"/>
      <c r="O32" s="4"/>
      <c r="P32" s="4">
        <f>+P24+P30</f>
        <v>3126.8600000000006</v>
      </c>
      <c r="Q32" s="4"/>
      <c r="R32" s="4"/>
      <c r="S32" s="4">
        <f>+S24+S30</f>
        <v>3005.09</v>
      </c>
      <c r="T32" s="19"/>
    </row>
    <row r="33" spans="1:30" s="7" customFormat="1" x14ac:dyDescent="0.2">
      <c r="A33" s="17"/>
      <c r="E33" s="157">
        <v>2014</v>
      </c>
      <c r="F33" s="157"/>
      <c r="G33" s="2"/>
      <c r="H33" s="157">
        <v>2013</v>
      </c>
      <c r="I33" s="157"/>
      <c r="J33" s="19"/>
      <c r="K33" s="17"/>
      <c r="T33" s="19"/>
    </row>
    <row r="34" spans="1:30" s="7" customFormat="1" x14ac:dyDescent="0.2">
      <c r="A34" s="17"/>
      <c r="B34" s="4" t="s">
        <v>2</v>
      </c>
      <c r="J34" s="19"/>
      <c r="K34" s="17"/>
      <c r="L34" s="4" t="s">
        <v>82</v>
      </c>
      <c r="T34" s="19"/>
    </row>
    <row r="35" spans="1:30" s="7" customFormat="1" x14ac:dyDescent="0.2">
      <c r="A35" s="17"/>
      <c r="D35" s="7" t="s">
        <v>97</v>
      </c>
      <c r="E35" s="7">
        <v>400</v>
      </c>
      <c r="H35" s="7">
        <v>325.3</v>
      </c>
      <c r="J35" s="19"/>
      <c r="K35" s="17"/>
      <c r="T35" s="25"/>
    </row>
    <row r="36" spans="1:30" s="7" customFormat="1" x14ac:dyDescent="0.2">
      <c r="A36" s="17"/>
      <c r="D36" s="7" t="s">
        <v>3</v>
      </c>
      <c r="E36" s="7">
        <v>2</v>
      </c>
      <c r="H36" s="7">
        <v>2</v>
      </c>
      <c r="J36" s="19"/>
      <c r="K36" s="17"/>
      <c r="L36" s="4" t="s">
        <v>25</v>
      </c>
      <c r="M36" s="4"/>
      <c r="N36" s="4"/>
      <c r="T36" s="19"/>
    </row>
    <row r="37" spans="1:30" s="7" customFormat="1" x14ac:dyDescent="0.2">
      <c r="A37" s="17"/>
      <c r="D37" s="7" t="s">
        <v>28</v>
      </c>
      <c r="E37" s="7">
        <v>354.2</v>
      </c>
      <c r="F37" s="7">
        <f>SUM(E35:E37)</f>
        <v>756.2</v>
      </c>
      <c r="H37" s="7">
        <v>12.56</v>
      </c>
      <c r="I37" s="7">
        <f>SUM(H35:H37)</f>
        <v>339.86</v>
      </c>
      <c r="J37" s="19"/>
      <c r="K37" s="17"/>
      <c r="M37" s="7" t="s">
        <v>12</v>
      </c>
      <c r="P37" s="7">
        <f>+S40</f>
        <v>1283.47</v>
      </c>
      <c r="S37" s="7">
        <v>1168.78</v>
      </c>
      <c r="T37" s="19"/>
    </row>
    <row r="38" spans="1:30" s="7" customFormat="1" x14ac:dyDescent="0.2">
      <c r="A38" s="17"/>
      <c r="B38" s="4" t="s">
        <v>4</v>
      </c>
      <c r="J38" s="19"/>
      <c r="K38" s="17"/>
      <c r="M38" s="7" t="s">
        <v>21</v>
      </c>
      <c r="P38" s="7">
        <f>+F56</f>
        <v>80.75</v>
      </c>
      <c r="S38" s="7">
        <f>+I56</f>
        <v>114.69</v>
      </c>
      <c r="T38" s="19"/>
    </row>
    <row r="39" spans="1:30" s="7" customFormat="1" x14ac:dyDescent="0.2">
      <c r="A39" s="17"/>
      <c r="D39" s="7" t="s">
        <v>81</v>
      </c>
      <c r="E39" s="7">
        <v>400</v>
      </c>
      <c r="H39" s="7">
        <v>325.3</v>
      </c>
      <c r="J39" s="19"/>
      <c r="K39" s="17"/>
      <c r="T39" s="19"/>
      <c r="AD39" s="7">
        <v>0</v>
      </c>
    </row>
    <row r="40" spans="1:30" s="7" customFormat="1" x14ac:dyDescent="0.2">
      <c r="A40" s="17"/>
      <c r="D40" s="7" t="s">
        <v>86</v>
      </c>
      <c r="E40" s="7">
        <v>354.2</v>
      </c>
      <c r="F40" s="7">
        <f>SUM(E39:E40)</f>
        <v>754.2</v>
      </c>
      <c r="H40" s="7">
        <v>130</v>
      </c>
      <c r="I40" s="7">
        <f>SUM(H39:H40)</f>
        <v>455.3</v>
      </c>
      <c r="J40" s="19"/>
      <c r="K40" s="17"/>
      <c r="L40" s="4" t="s">
        <v>34</v>
      </c>
      <c r="M40" s="4"/>
      <c r="N40" s="4"/>
      <c r="O40" s="4"/>
      <c r="P40" s="4">
        <f>+P37+P38</f>
        <v>1364.22</v>
      </c>
      <c r="S40" s="4">
        <f>+S37+S38</f>
        <v>1283.47</v>
      </c>
      <c r="T40" s="19"/>
    </row>
    <row r="41" spans="1:30" s="7" customFormat="1" x14ac:dyDescent="0.2">
      <c r="A41" s="17"/>
      <c r="B41" s="4"/>
      <c r="C41" s="4"/>
      <c r="D41" s="4"/>
      <c r="E41" s="4"/>
      <c r="F41" s="4"/>
      <c r="G41" s="4"/>
      <c r="H41" s="4"/>
      <c r="I41" s="4"/>
      <c r="J41" s="19"/>
      <c r="K41" s="17"/>
      <c r="T41" s="19"/>
    </row>
    <row r="42" spans="1:30" s="7" customFormat="1" x14ac:dyDescent="0.2">
      <c r="A42" s="17"/>
      <c r="B42" s="4" t="s">
        <v>23</v>
      </c>
      <c r="C42" s="4"/>
      <c r="D42" s="4"/>
      <c r="E42" s="4"/>
      <c r="F42" s="4">
        <f>+F37-F40</f>
        <v>2</v>
      </c>
      <c r="G42" s="4"/>
      <c r="H42" s="4"/>
      <c r="I42" s="4">
        <f>+I37-I40</f>
        <v>-115.44</v>
      </c>
      <c r="J42" s="19"/>
      <c r="K42" s="17"/>
      <c r="L42" s="7" t="s">
        <v>29</v>
      </c>
      <c r="T42" s="19"/>
    </row>
    <row r="43" spans="1:30" s="7" customFormat="1" x14ac:dyDescent="0.2">
      <c r="A43" s="17"/>
      <c r="B43" s="4"/>
      <c r="C43" s="4"/>
      <c r="D43" s="4"/>
      <c r="E43" s="4"/>
      <c r="F43" s="4"/>
      <c r="G43" s="4"/>
      <c r="H43" s="4"/>
      <c r="I43" s="4"/>
      <c r="J43" s="19"/>
      <c r="K43" s="17"/>
      <c r="L43" s="7" t="s">
        <v>95</v>
      </c>
      <c r="T43" s="19"/>
    </row>
    <row r="44" spans="1:30" s="7" customFormat="1" x14ac:dyDescent="0.2">
      <c r="A44" s="17"/>
      <c r="B44" s="4"/>
      <c r="C44" s="4"/>
      <c r="D44" s="4"/>
      <c r="E44" s="4"/>
      <c r="F44" s="4"/>
      <c r="G44" s="4"/>
      <c r="H44" s="4"/>
      <c r="I44" s="4"/>
      <c r="J44" s="19"/>
      <c r="K44" s="17"/>
      <c r="L44" s="7" t="s">
        <v>30</v>
      </c>
      <c r="T44" s="19"/>
    </row>
    <row r="45" spans="1:30" s="7" customFormat="1" x14ac:dyDescent="0.2">
      <c r="A45" s="46"/>
      <c r="B45" s="47"/>
      <c r="C45" s="47"/>
      <c r="D45" s="47"/>
      <c r="E45" s="47"/>
      <c r="F45" s="47"/>
      <c r="G45" s="47"/>
      <c r="H45" s="47"/>
      <c r="I45" s="47"/>
      <c r="J45" s="48"/>
      <c r="K45" s="17"/>
      <c r="L45" s="7" t="s">
        <v>47</v>
      </c>
      <c r="T45" s="19"/>
    </row>
    <row r="46" spans="1:30" s="7" customFormat="1" x14ac:dyDescent="0.2">
      <c r="A46" s="52"/>
      <c r="B46" s="55" t="s">
        <v>25</v>
      </c>
      <c r="C46" s="53"/>
      <c r="D46" s="53"/>
      <c r="E46" s="53"/>
      <c r="F46" s="53"/>
      <c r="G46" s="53"/>
      <c r="H46" s="53"/>
      <c r="I46" s="53"/>
      <c r="J46" s="19"/>
      <c r="K46" s="17"/>
      <c r="T46" s="19"/>
    </row>
    <row r="47" spans="1:30" s="7" customFormat="1" x14ac:dyDescent="0.2">
      <c r="A47" s="17"/>
      <c r="E47" s="157">
        <v>2014</v>
      </c>
      <c r="F47" s="157"/>
      <c r="G47" s="2"/>
      <c r="H47" s="157">
        <v>2013</v>
      </c>
      <c r="I47" s="157"/>
      <c r="J47" s="19"/>
      <c r="K47" s="17"/>
      <c r="T47" s="19"/>
    </row>
    <row r="48" spans="1:30" s="7" customFormat="1" x14ac:dyDescent="0.2">
      <c r="A48" s="17"/>
      <c r="B48" s="4" t="s">
        <v>2</v>
      </c>
      <c r="J48" s="19"/>
      <c r="K48" s="17"/>
      <c r="T48" s="19"/>
    </row>
    <row r="49" spans="1:20" s="7" customFormat="1" x14ac:dyDescent="0.2">
      <c r="A49" s="17"/>
      <c r="B49" s="4"/>
      <c r="D49" s="7" t="s">
        <v>26</v>
      </c>
      <c r="E49" s="7">
        <v>60</v>
      </c>
      <c r="H49" s="7">
        <v>85</v>
      </c>
      <c r="J49" s="19"/>
      <c r="K49" s="17"/>
      <c r="T49" s="19"/>
    </row>
    <row r="50" spans="1:20" s="7" customFormat="1" x14ac:dyDescent="0.2">
      <c r="A50" s="17"/>
      <c r="B50" s="4"/>
      <c r="D50" s="7" t="s">
        <v>27</v>
      </c>
      <c r="E50" s="7">
        <v>13.75</v>
      </c>
      <c r="H50" s="7">
        <v>21.25</v>
      </c>
      <c r="J50" s="19"/>
      <c r="K50" s="17"/>
      <c r="T50" s="19"/>
    </row>
    <row r="51" spans="1:20" s="7" customFormat="1" x14ac:dyDescent="0.2">
      <c r="A51" s="17"/>
      <c r="B51" s="4"/>
      <c r="D51" s="7" t="s">
        <v>3</v>
      </c>
      <c r="E51" s="7">
        <v>7</v>
      </c>
      <c r="F51" s="7">
        <f>SUM(E49:E51)</f>
        <v>80.75</v>
      </c>
      <c r="H51" s="7">
        <v>8.44</v>
      </c>
      <c r="I51" s="7">
        <f>SUM(H49:H51)</f>
        <v>114.69</v>
      </c>
      <c r="J51" s="19"/>
      <c r="K51" s="17"/>
      <c r="T51" s="19"/>
    </row>
    <row r="52" spans="1:20" s="7" customFormat="1" x14ac:dyDescent="0.2">
      <c r="A52" s="17"/>
      <c r="J52" s="19"/>
      <c r="K52" s="17"/>
      <c r="L52" s="7" t="s">
        <v>87</v>
      </c>
      <c r="O52" s="7" t="s">
        <v>94</v>
      </c>
      <c r="R52" s="7" t="s">
        <v>50</v>
      </c>
      <c r="T52" s="19"/>
    </row>
    <row r="53" spans="1:20" s="7" customFormat="1" x14ac:dyDescent="0.2">
      <c r="A53" s="17"/>
      <c r="B53" s="4" t="s">
        <v>4</v>
      </c>
      <c r="J53" s="19"/>
      <c r="K53" s="17"/>
      <c r="L53" s="7" t="s">
        <v>31</v>
      </c>
      <c r="O53" s="7" t="s">
        <v>31</v>
      </c>
      <c r="R53" s="7" t="s">
        <v>13</v>
      </c>
      <c r="T53" s="19"/>
    </row>
    <row r="54" spans="1:20" s="7" customFormat="1" x14ac:dyDescent="0.2">
      <c r="A54" s="17"/>
      <c r="B54" s="4"/>
      <c r="D54" s="7" t="s">
        <v>28</v>
      </c>
      <c r="J54" s="19"/>
      <c r="K54" s="17"/>
      <c r="T54" s="19"/>
    </row>
    <row r="55" spans="1:20" s="7" customFormat="1" x14ac:dyDescent="0.2">
      <c r="A55" s="17"/>
      <c r="J55" s="19"/>
      <c r="K55" s="17"/>
      <c r="T55" s="19"/>
    </row>
    <row r="56" spans="1:20" s="7" customFormat="1" x14ac:dyDescent="0.2">
      <c r="A56" s="17"/>
      <c r="B56" s="4" t="s">
        <v>23</v>
      </c>
      <c r="F56" s="4">
        <f>+F51-F54</f>
        <v>80.75</v>
      </c>
      <c r="I56" s="4">
        <f>+I51-I54</f>
        <v>114.69</v>
      </c>
      <c r="J56" s="19"/>
      <c r="K56" s="17"/>
      <c r="R56" s="7" t="s">
        <v>88</v>
      </c>
      <c r="S56" s="58" t="s">
        <v>93</v>
      </c>
      <c r="T56" s="19"/>
    </row>
    <row r="57" spans="1:20" s="7" customForma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1"/>
      <c r="K57" s="26"/>
      <c r="L57" s="27"/>
      <c r="M57" s="27"/>
      <c r="N57" s="27"/>
      <c r="O57" s="27"/>
      <c r="P57" s="27"/>
      <c r="Q57" s="27"/>
      <c r="R57" s="27"/>
      <c r="S57" s="27"/>
      <c r="T57" s="20"/>
    </row>
    <row r="58" spans="1:20" s="7" customFormat="1" x14ac:dyDescent="0.2"/>
    <row r="59" spans="1:20" s="7" customFormat="1" x14ac:dyDescent="0.2"/>
    <row r="60" spans="1:20" s="7" customFormat="1" x14ac:dyDescent="0.2"/>
    <row r="61" spans="1:20" s="7" customFormat="1" x14ac:dyDescent="0.2"/>
    <row r="62" spans="1:20" s="7" customFormat="1" x14ac:dyDescent="0.2"/>
    <row r="63" spans="1:20" s="7" customFormat="1" x14ac:dyDescent="0.2"/>
    <row r="71" spans="24:24" x14ac:dyDescent="0.2">
      <c r="X71" s="1">
        <v>0</v>
      </c>
    </row>
  </sheetData>
  <mergeCells count="14">
    <mergeCell ref="E47:F47"/>
    <mergeCell ref="H47:I47"/>
    <mergeCell ref="E5:F5"/>
    <mergeCell ref="H5:I5"/>
    <mergeCell ref="O5:P5"/>
    <mergeCell ref="R5:S5"/>
    <mergeCell ref="E33:F33"/>
    <mergeCell ref="H33:I33"/>
    <mergeCell ref="A1:I1"/>
    <mergeCell ref="K1:T1"/>
    <mergeCell ref="A2:I2"/>
    <mergeCell ref="K2:T2"/>
    <mergeCell ref="A3:I3"/>
    <mergeCell ref="K3:T3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opLeftCell="A26" workbookViewId="0">
      <selection activeCell="P22" sqref="P22"/>
    </sheetView>
  </sheetViews>
  <sheetFormatPr defaultColWidth="9.140625" defaultRowHeight="12" x14ac:dyDescent="0.2"/>
  <cols>
    <col min="1" max="1" width="2.85546875" style="1" customWidth="1"/>
    <col min="2" max="2" width="8.5703125" style="1" customWidth="1"/>
    <col min="3" max="3" width="9.140625" style="1"/>
    <col min="4" max="4" width="19.85546875" style="1" customWidth="1"/>
    <col min="5" max="6" width="9.28515625" style="1" bestFit="1" customWidth="1"/>
    <col min="7" max="7" width="5" style="1" customWidth="1"/>
    <col min="8" max="8" width="9.28515625" style="1" bestFit="1" customWidth="1"/>
    <col min="9" max="9" width="10" style="1" customWidth="1"/>
    <col min="10" max="10" width="3.85546875" style="1" customWidth="1"/>
    <col min="11" max="11" width="3.140625" style="1" customWidth="1"/>
    <col min="12" max="12" width="9.140625" style="1"/>
    <col min="13" max="13" width="14.7109375" style="1" customWidth="1"/>
    <col min="14" max="14" width="8.28515625" style="1" customWidth="1"/>
    <col min="15" max="16" width="9.28515625" style="1" bestFit="1" customWidth="1"/>
    <col min="17" max="17" width="9.140625" style="1"/>
    <col min="18" max="18" width="9.28515625" style="1" bestFit="1" customWidth="1"/>
    <col min="19" max="19" width="12" style="1" bestFit="1" customWidth="1"/>
    <col min="20" max="20" width="3" style="1" customWidth="1"/>
    <col min="21" max="29" width="9.140625" style="1"/>
    <col min="30" max="30" width="9.28515625" style="1" bestFit="1" customWidth="1"/>
    <col min="31" max="16384" width="9.140625" style="1"/>
  </cols>
  <sheetData>
    <row r="1" spans="1:28" ht="18.75" x14ac:dyDescent="0.3">
      <c r="A1" s="151" t="s">
        <v>38</v>
      </c>
      <c r="B1" s="152"/>
      <c r="C1" s="152"/>
      <c r="D1" s="152"/>
      <c r="E1" s="152"/>
      <c r="F1" s="152"/>
      <c r="G1" s="152"/>
      <c r="H1" s="152"/>
      <c r="I1" s="152"/>
      <c r="J1" s="12"/>
      <c r="K1" s="151" t="s">
        <v>38</v>
      </c>
      <c r="L1" s="152"/>
      <c r="M1" s="152"/>
      <c r="N1" s="152"/>
      <c r="O1" s="152"/>
      <c r="P1" s="152"/>
      <c r="Q1" s="152"/>
      <c r="R1" s="152"/>
      <c r="S1" s="152"/>
      <c r="T1" s="153"/>
      <c r="U1" s="10"/>
    </row>
    <row r="2" spans="1:28" s="9" customFormat="1" ht="15" x14ac:dyDescent="0.25">
      <c r="A2" s="154" t="s">
        <v>101</v>
      </c>
      <c r="B2" s="155"/>
      <c r="C2" s="155"/>
      <c r="D2" s="155"/>
      <c r="E2" s="155"/>
      <c r="F2" s="155"/>
      <c r="G2" s="155"/>
      <c r="H2" s="155"/>
      <c r="I2" s="155"/>
      <c r="J2" s="13"/>
      <c r="K2" s="154" t="s">
        <v>101</v>
      </c>
      <c r="L2" s="155"/>
      <c r="M2" s="155"/>
      <c r="N2" s="155"/>
      <c r="O2" s="155"/>
      <c r="P2" s="155"/>
      <c r="Q2" s="155"/>
      <c r="R2" s="155"/>
      <c r="S2" s="155"/>
      <c r="T2" s="156"/>
      <c r="U2" s="11"/>
    </row>
    <row r="3" spans="1:28" s="9" customFormat="1" ht="15" x14ac:dyDescent="0.25">
      <c r="A3" s="154" t="s">
        <v>0</v>
      </c>
      <c r="B3" s="155"/>
      <c r="C3" s="155"/>
      <c r="D3" s="155"/>
      <c r="E3" s="155"/>
      <c r="F3" s="155"/>
      <c r="G3" s="155"/>
      <c r="H3" s="155"/>
      <c r="I3" s="155"/>
      <c r="J3" s="13"/>
      <c r="K3" s="154" t="s">
        <v>5</v>
      </c>
      <c r="L3" s="155"/>
      <c r="M3" s="155"/>
      <c r="N3" s="155"/>
      <c r="O3" s="155"/>
      <c r="P3" s="155"/>
      <c r="Q3" s="155"/>
      <c r="R3" s="155"/>
      <c r="S3" s="155"/>
      <c r="T3" s="156"/>
      <c r="U3" s="11"/>
    </row>
    <row r="4" spans="1:28" x14ac:dyDescent="0.2">
      <c r="A4" s="14"/>
      <c r="J4" s="15"/>
      <c r="K4" s="14"/>
      <c r="T4" s="15"/>
    </row>
    <row r="5" spans="1:28" s="7" customFormat="1" x14ac:dyDescent="0.2">
      <c r="A5" s="14"/>
      <c r="B5" s="2" t="s">
        <v>7</v>
      </c>
      <c r="C5" s="2"/>
      <c r="D5" s="2"/>
      <c r="E5" s="157">
        <v>2015</v>
      </c>
      <c r="F5" s="157"/>
      <c r="G5" s="2"/>
      <c r="H5" s="157">
        <v>2014</v>
      </c>
      <c r="I5" s="157"/>
      <c r="J5" s="16"/>
      <c r="K5" s="21"/>
      <c r="L5" s="3"/>
      <c r="M5" s="3"/>
      <c r="N5" s="3"/>
      <c r="O5" s="157">
        <v>2015</v>
      </c>
      <c r="P5" s="157"/>
      <c r="Q5" s="2"/>
      <c r="R5" s="157">
        <v>2014</v>
      </c>
      <c r="S5" s="157"/>
      <c r="T5" s="22"/>
      <c r="U5" s="1"/>
    </row>
    <row r="6" spans="1:28" s="7" customFormat="1" x14ac:dyDescent="0.2">
      <c r="A6" s="17"/>
      <c r="B6" s="4" t="s">
        <v>2</v>
      </c>
      <c r="C6" s="5"/>
      <c r="D6" s="6"/>
      <c r="E6" s="53" t="s">
        <v>1</v>
      </c>
      <c r="F6" s="53" t="s">
        <v>1</v>
      </c>
      <c r="G6" s="53"/>
      <c r="H6" s="53" t="s">
        <v>1</v>
      </c>
      <c r="I6" s="53" t="s">
        <v>1</v>
      </c>
      <c r="J6" s="18"/>
      <c r="K6" s="23"/>
      <c r="L6" s="5"/>
      <c r="M6" s="5"/>
      <c r="N6" s="5"/>
      <c r="O6" s="53" t="s">
        <v>1</v>
      </c>
      <c r="P6" s="53" t="s">
        <v>1</v>
      </c>
      <c r="Q6" s="53"/>
      <c r="R6" s="53" t="s">
        <v>1</v>
      </c>
      <c r="S6" s="53" t="s">
        <v>1</v>
      </c>
      <c r="T6" s="24"/>
    </row>
    <row r="7" spans="1:28" s="7" customFormat="1" x14ac:dyDescent="0.2">
      <c r="A7" s="17"/>
      <c r="C7" s="7" t="s">
        <v>17</v>
      </c>
      <c r="J7" s="19"/>
      <c r="K7" s="17"/>
      <c r="L7" s="4" t="s">
        <v>6</v>
      </c>
      <c r="T7" s="19"/>
    </row>
    <row r="8" spans="1:28" s="7" customFormat="1" x14ac:dyDescent="0.2">
      <c r="A8" s="17"/>
      <c r="D8" s="7" t="s">
        <v>11</v>
      </c>
      <c r="E8" s="7">
        <v>3420</v>
      </c>
      <c r="H8" s="7">
        <v>2755</v>
      </c>
      <c r="J8" s="19"/>
      <c r="K8" s="17"/>
      <c r="M8" s="7" t="s">
        <v>72</v>
      </c>
      <c r="N8" s="7" t="s">
        <v>70</v>
      </c>
      <c r="O8" s="7">
        <v>4847.76</v>
      </c>
      <c r="R8" s="7">
        <v>2877.56</v>
      </c>
      <c r="T8" s="19"/>
    </row>
    <row r="9" spans="1:28" s="7" customFormat="1" x14ac:dyDescent="0.2">
      <c r="A9" s="17"/>
      <c r="D9" s="7" t="s">
        <v>9</v>
      </c>
      <c r="E9" s="7">
        <v>350</v>
      </c>
      <c r="H9" s="7">
        <v>0</v>
      </c>
      <c r="J9" s="19"/>
      <c r="K9" s="17"/>
      <c r="M9" s="7" t="s">
        <v>72</v>
      </c>
      <c r="N9" s="7" t="s">
        <v>71</v>
      </c>
      <c r="O9" s="7">
        <v>2021.25</v>
      </c>
      <c r="P9" s="7">
        <f>SUM(O8:O9)</f>
        <v>6869.01</v>
      </c>
      <c r="R9" s="7">
        <v>2013.6</v>
      </c>
      <c r="S9" s="7">
        <f>SUM(R8:R9)</f>
        <v>4891.16</v>
      </c>
      <c r="T9" s="19"/>
      <c r="V9" s="4"/>
    </row>
    <row r="10" spans="1:28" s="7" customFormat="1" x14ac:dyDescent="0.2">
      <c r="A10" s="17"/>
      <c r="D10" s="7" t="s">
        <v>3</v>
      </c>
      <c r="E10" s="7">
        <v>7.65</v>
      </c>
      <c r="F10" s="7">
        <f>SUM(E8:E10)</f>
        <v>3777.65</v>
      </c>
      <c r="H10" s="7">
        <v>5.62</v>
      </c>
      <c r="I10" s="7">
        <f>SUM(H8:H10)</f>
        <v>2760.62</v>
      </c>
      <c r="J10" s="19"/>
      <c r="K10" s="17"/>
      <c r="L10" s="4"/>
      <c r="T10" s="19"/>
      <c r="AB10" s="35"/>
    </row>
    <row r="11" spans="1:28" s="7" customFormat="1" x14ac:dyDescent="0.2">
      <c r="A11" s="17"/>
      <c r="J11" s="19"/>
      <c r="K11" s="17"/>
      <c r="L11" s="4" t="s">
        <v>74</v>
      </c>
      <c r="T11" s="19"/>
      <c r="AB11" s="35"/>
    </row>
    <row r="12" spans="1:28" s="7" customFormat="1" x14ac:dyDescent="0.2">
      <c r="A12" s="17"/>
      <c r="B12" s="4" t="s">
        <v>14</v>
      </c>
      <c r="C12" s="4"/>
      <c r="D12" s="4"/>
      <c r="E12" s="4"/>
      <c r="F12" s="4">
        <f>+F10</f>
        <v>3777.65</v>
      </c>
      <c r="G12" s="4"/>
      <c r="H12" s="4"/>
      <c r="I12" s="4">
        <f>+I10</f>
        <v>2760.62</v>
      </c>
      <c r="J12" s="19"/>
      <c r="K12" s="17"/>
      <c r="M12" s="7" t="s">
        <v>98</v>
      </c>
      <c r="O12" s="7">
        <v>0</v>
      </c>
      <c r="P12" s="7">
        <f>SUM(O12:O12)</f>
        <v>0</v>
      </c>
      <c r="R12" s="7">
        <v>199.2</v>
      </c>
      <c r="S12" s="7">
        <f>SUM(R12:R12)</f>
        <v>199.2</v>
      </c>
      <c r="T12" s="19"/>
    </row>
    <row r="13" spans="1:28" s="7" customFormat="1" x14ac:dyDescent="0.2">
      <c r="A13" s="17"/>
      <c r="J13" s="19"/>
      <c r="K13" s="17"/>
      <c r="T13" s="19"/>
    </row>
    <row r="14" spans="1:28" s="7" customFormat="1" x14ac:dyDescent="0.2">
      <c r="A14" s="17"/>
      <c r="B14" s="4" t="s">
        <v>4</v>
      </c>
      <c r="J14" s="19"/>
      <c r="K14" s="17"/>
      <c r="L14" s="4" t="s">
        <v>18</v>
      </c>
      <c r="T14" s="19"/>
    </row>
    <row r="15" spans="1:28" s="7" customFormat="1" x14ac:dyDescent="0.2">
      <c r="A15" s="17"/>
      <c r="C15" s="7" t="s">
        <v>20</v>
      </c>
      <c r="J15" s="19"/>
      <c r="K15" s="17"/>
      <c r="M15" s="7" t="s">
        <v>43</v>
      </c>
      <c r="O15" s="66">
        <v>1836</v>
      </c>
      <c r="P15" s="66"/>
      <c r="R15" s="66">
        <v>1421</v>
      </c>
      <c r="S15" s="66"/>
      <c r="T15" s="19"/>
    </row>
    <row r="16" spans="1:28" s="7" customFormat="1" x14ac:dyDescent="0.2">
      <c r="A16" s="17"/>
      <c r="D16" s="7" t="s">
        <v>40</v>
      </c>
      <c r="E16" s="66">
        <v>1836</v>
      </c>
      <c r="H16" s="7">
        <v>1421</v>
      </c>
      <c r="J16" s="19"/>
      <c r="K16" s="17"/>
      <c r="M16" s="7" t="s">
        <v>52</v>
      </c>
      <c r="O16" s="66">
        <v>655</v>
      </c>
      <c r="P16" s="66"/>
      <c r="R16" s="66">
        <v>542.5</v>
      </c>
      <c r="S16" s="66"/>
      <c r="T16" s="25"/>
    </row>
    <row r="17" spans="1:22" s="7" customFormat="1" x14ac:dyDescent="0.2">
      <c r="A17" s="17"/>
      <c r="D17" s="7" t="s">
        <v>51</v>
      </c>
      <c r="E17" s="66">
        <v>655</v>
      </c>
      <c r="F17" s="7">
        <f>SUM(E15:E17)</f>
        <v>2491</v>
      </c>
      <c r="H17" s="7">
        <v>542.5</v>
      </c>
      <c r="I17" s="7">
        <f>SUM(H16:H17)</f>
        <v>1963.5</v>
      </c>
      <c r="J17" s="19"/>
      <c r="K17" s="17"/>
      <c r="M17" s="7" t="s">
        <v>75</v>
      </c>
      <c r="O17" s="7">
        <v>190</v>
      </c>
      <c r="P17" s="4">
        <f>SUM(O15:O18)</f>
        <v>2681</v>
      </c>
      <c r="Q17" s="4"/>
      <c r="R17" s="4">
        <v>0</v>
      </c>
      <c r="S17" s="4">
        <f>SUM(R15:R18)</f>
        <v>1963.5</v>
      </c>
      <c r="T17" s="19"/>
    </row>
    <row r="18" spans="1:22" s="7" customFormat="1" x14ac:dyDescent="0.2">
      <c r="A18" s="17"/>
      <c r="C18" s="7" t="s">
        <v>19</v>
      </c>
      <c r="J18" s="19"/>
      <c r="K18" s="17"/>
      <c r="T18" s="19"/>
    </row>
    <row r="19" spans="1:22" s="7" customFormat="1" x14ac:dyDescent="0.2">
      <c r="A19" s="17"/>
      <c r="D19" s="7" t="s">
        <v>10</v>
      </c>
      <c r="E19" s="7">
        <v>1203</v>
      </c>
      <c r="H19" s="7">
        <v>1003.85</v>
      </c>
      <c r="J19" s="19"/>
      <c r="K19" s="17"/>
      <c r="L19" s="4" t="s">
        <v>8</v>
      </c>
      <c r="M19" s="4"/>
      <c r="N19" s="4"/>
      <c r="O19" s="4"/>
      <c r="P19" s="4">
        <f>+P9+P12-P17</f>
        <v>4188.01</v>
      </c>
      <c r="Q19" s="4"/>
      <c r="R19" s="4"/>
      <c r="S19" s="4">
        <f>+S9+S12-S17</f>
        <v>3126.8599999999997</v>
      </c>
      <c r="T19" s="19"/>
    </row>
    <row r="20" spans="1:22" s="7" customFormat="1" x14ac:dyDescent="0.2">
      <c r="A20" s="17"/>
      <c r="D20" s="7" t="s">
        <v>32</v>
      </c>
      <c r="E20" s="7">
        <v>-1338</v>
      </c>
      <c r="H20" s="7">
        <v>-1104</v>
      </c>
      <c r="J20" s="19"/>
      <c r="K20" s="17"/>
      <c r="L20" s="4"/>
      <c r="T20" s="19"/>
    </row>
    <row r="21" spans="1:22" s="7" customFormat="1" x14ac:dyDescent="0.2">
      <c r="A21" s="17"/>
      <c r="D21" s="7" t="s">
        <v>41</v>
      </c>
      <c r="E21" s="7">
        <v>40</v>
      </c>
      <c r="H21" s="7">
        <v>40</v>
      </c>
      <c r="J21" s="19"/>
      <c r="K21" s="17"/>
      <c r="L21" s="4" t="s">
        <v>7</v>
      </c>
      <c r="T21" s="19"/>
    </row>
    <row r="22" spans="1:22" s="7" customFormat="1" x14ac:dyDescent="0.2">
      <c r="A22" s="17"/>
      <c r="D22" s="7" t="s">
        <v>33</v>
      </c>
      <c r="E22" s="7">
        <v>507.5</v>
      </c>
      <c r="F22" s="7">
        <f>SUM(E19:E22)</f>
        <v>412.5</v>
      </c>
      <c r="H22" s="7">
        <v>637.5</v>
      </c>
      <c r="I22" s="7">
        <f>SUM(H19:H22)</f>
        <v>577.35</v>
      </c>
      <c r="J22" s="19"/>
      <c r="K22" s="17"/>
      <c r="M22" s="7" t="s">
        <v>12</v>
      </c>
      <c r="P22" s="7">
        <f>+S24</f>
        <v>2492.9499999999998</v>
      </c>
      <c r="S22" s="7">
        <v>2373.1799999999998</v>
      </c>
      <c r="T22" s="19"/>
    </row>
    <row r="23" spans="1:22" s="7" customFormat="1" x14ac:dyDescent="0.2">
      <c r="A23" s="17"/>
      <c r="C23" s="7" t="s">
        <v>79</v>
      </c>
      <c r="J23" s="19"/>
      <c r="K23" s="17"/>
      <c r="M23" s="7" t="s">
        <v>21</v>
      </c>
      <c r="P23" s="7">
        <f>+F30</f>
        <v>799.15000000000009</v>
      </c>
      <c r="S23" s="7">
        <f>+I30</f>
        <v>119.76999999999998</v>
      </c>
      <c r="T23" s="19"/>
    </row>
    <row r="24" spans="1:22" s="7" customFormat="1" x14ac:dyDescent="0.2">
      <c r="A24" s="17"/>
      <c r="D24" s="7" t="s">
        <v>66</v>
      </c>
      <c r="E24" s="7">
        <v>0</v>
      </c>
      <c r="H24" s="7">
        <v>25</v>
      </c>
      <c r="J24" s="19"/>
      <c r="K24" s="17"/>
      <c r="M24" s="7" t="s">
        <v>16</v>
      </c>
      <c r="P24" s="7">
        <f>SUM(P22:P23)</f>
        <v>3292.1</v>
      </c>
      <c r="S24" s="7">
        <f>SUM(S22:S23)</f>
        <v>2492.9499999999998</v>
      </c>
      <c r="T24" s="19"/>
    </row>
    <row r="25" spans="1:22" s="7" customFormat="1" x14ac:dyDescent="0.2">
      <c r="A25" s="17"/>
      <c r="D25" s="7" t="s">
        <v>78</v>
      </c>
      <c r="E25" s="7">
        <v>75</v>
      </c>
      <c r="H25" s="7">
        <v>75</v>
      </c>
      <c r="J25" s="19"/>
      <c r="K25" s="17"/>
      <c r="T25" s="19"/>
    </row>
    <row r="26" spans="1:22" s="7" customFormat="1" x14ac:dyDescent="0.2">
      <c r="A26" s="17"/>
      <c r="D26" s="7" t="s">
        <v>80</v>
      </c>
      <c r="E26" s="7">
        <v>0</v>
      </c>
      <c r="F26" s="7">
        <f>SUM(E24:E26)</f>
        <v>75</v>
      </c>
      <c r="H26" s="7">
        <v>0</v>
      </c>
      <c r="I26" s="7">
        <f>SUM(H24:H26)</f>
        <v>100</v>
      </c>
      <c r="J26" s="19"/>
      <c r="K26" s="17"/>
      <c r="T26" s="19"/>
    </row>
    <row r="27" spans="1:22" s="7" customFormat="1" x14ac:dyDescent="0.2">
      <c r="A27" s="17"/>
      <c r="B27" s="4"/>
      <c r="C27" s="4"/>
      <c r="D27" s="4"/>
      <c r="E27" s="4"/>
      <c r="F27" s="4"/>
      <c r="G27" s="4"/>
      <c r="H27" s="4"/>
      <c r="I27" s="4"/>
      <c r="J27" s="19"/>
      <c r="K27" s="17"/>
      <c r="L27" s="4" t="s">
        <v>22</v>
      </c>
      <c r="T27" s="19"/>
    </row>
    <row r="28" spans="1:22" s="7" customFormat="1" x14ac:dyDescent="0.2">
      <c r="A28" s="17"/>
      <c r="B28" s="4" t="s">
        <v>15</v>
      </c>
      <c r="C28" s="4"/>
      <c r="D28" s="4"/>
      <c r="E28" s="4"/>
      <c r="F28" s="4">
        <f>SUM(F17:F26)</f>
        <v>2978.5</v>
      </c>
      <c r="G28" s="4"/>
      <c r="H28" s="4"/>
      <c r="I28" s="4">
        <f>SUM(I17:I26)</f>
        <v>2640.85</v>
      </c>
      <c r="J28" s="19"/>
      <c r="K28" s="17"/>
      <c r="M28" s="7" t="s">
        <v>12</v>
      </c>
      <c r="P28" s="7">
        <f>+S30</f>
        <v>633.91</v>
      </c>
      <c r="S28" s="7">
        <v>631.91</v>
      </c>
      <c r="T28" s="19"/>
    </row>
    <row r="29" spans="1:22" s="7" customFormat="1" x14ac:dyDescent="0.2">
      <c r="A29" s="17"/>
      <c r="J29" s="19"/>
      <c r="K29" s="17"/>
      <c r="M29" s="7" t="s">
        <v>21</v>
      </c>
      <c r="P29" s="7">
        <f>+F42</f>
        <v>262</v>
      </c>
      <c r="S29" s="7">
        <f>+I42</f>
        <v>2</v>
      </c>
      <c r="T29" s="25"/>
    </row>
    <row r="30" spans="1:22" s="7" customFormat="1" x14ac:dyDescent="0.2">
      <c r="A30" s="17"/>
      <c r="B30" s="4" t="s">
        <v>23</v>
      </c>
      <c r="C30" s="4"/>
      <c r="D30" s="4"/>
      <c r="E30" s="4"/>
      <c r="F30" s="4">
        <f>+F12-F28</f>
        <v>799.15000000000009</v>
      </c>
      <c r="G30" s="4"/>
      <c r="H30" s="4"/>
      <c r="I30" s="4">
        <f>+I12-I28</f>
        <v>119.76999999999998</v>
      </c>
      <c r="J30" s="19"/>
      <c r="K30" s="17"/>
      <c r="M30" s="7" t="s">
        <v>16</v>
      </c>
      <c r="P30" s="7">
        <f>SUM(P28:P29)</f>
        <v>895.91</v>
      </c>
      <c r="S30" s="7">
        <f>SUM(S28:S29)</f>
        <v>633.91</v>
      </c>
      <c r="T30" s="19"/>
    </row>
    <row r="31" spans="1:22" s="7" customForma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8"/>
      <c r="K31" s="17"/>
      <c r="T31" s="19"/>
    </row>
    <row r="32" spans="1:22" s="7" customFormat="1" x14ac:dyDescent="0.2">
      <c r="A32" s="52"/>
      <c r="B32" s="55" t="s">
        <v>22</v>
      </c>
      <c r="C32" s="53"/>
      <c r="D32" s="53"/>
      <c r="E32" s="53"/>
      <c r="F32" s="53"/>
      <c r="G32" s="53"/>
      <c r="H32" s="53"/>
      <c r="I32" s="53"/>
      <c r="J32" s="19"/>
      <c r="K32" s="17"/>
      <c r="L32" s="4" t="s">
        <v>24</v>
      </c>
      <c r="M32" s="4"/>
      <c r="N32" s="4"/>
      <c r="O32" s="4"/>
      <c r="P32" s="4">
        <f>+P24+P30</f>
        <v>4188.01</v>
      </c>
      <c r="Q32" s="4"/>
      <c r="R32" s="4"/>
      <c r="S32" s="4">
        <f>+S24+S30</f>
        <v>3126.8599999999997</v>
      </c>
      <c r="T32" s="19"/>
      <c r="V32" s="7">
        <f>+P32-P19</f>
        <v>0</v>
      </c>
    </row>
    <row r="33" spans="1:30" s="7" customFormat="1" x14ac:dyDescent="0.2">
      <c r="A33" s="17"/>
      <c r="E33" s="157">
        <v>2015</v>
      </c>
      <c r="F33" s="157"/>
      <c r="G33" s="2"/>
      <c r="H33" s="157">
        <v>2014</v>
      </c>
      <c r="I33" s="157"/>
      <c r="J33" s="19"/>
      <c r="K33" s="17"/>
      <c r="T33" s="19"/>
    </row>
    <row r="34" spans="1:30" s="7" customFormat="1" x14ac:dyDescent="0.2">
      <c r="A34" s="17"/>
      <c r="B34" s="4" t="s">
        <v>2</v>
      </c>
      <c r="J34" s="19"/>
      <c r="K34" s="17"/>
      <c r="L34" s="4" t="s">
        <v>82</v>
      </c>
      <c r="T34" s="19"/>
    </row>
    <row r="35" spans="1:30" s="7" customFormat="1" x14ac:dyDescent="0.2">
      <c r="A35" s="17"/>
      <c r="D35" s="7" t="s">
        <v>97</v>
      </c>
      <c r="E35" s="7">
        <v>410</v>
      </c>
      <c r="H35" s="7">
        <v>400</v>
      </c>
      <c r="J35" s="19"/>
      <c r="K35" s="17"/>
      <c r="T35" s="25"/>
    </row>
    <row r="36" spans="1:30" s="7" customFormat="1" x14ac:dyDescent="0.2">
      <c r="A36" s="17"/>
      <c r="D36" s="7" t="s">
        <v>3</v>
      </c>
      <c r="E36" s="7">
        <v>0</v>
      </c>
      <c r="H36" s="7">
        <v>2</v>
      </c>
      <c r="J36" s="19"/>
      <c r="K36" s="17"/>
      <c r="L36" s="4" t="s">
        <v>25</v>
      </c>
      <c r="M36" s="4"/>
      <c r="N36" s="4"/>
      <c r="T36" s="19"/>
    </row>
    <row r="37" spans="1:30" s="7" customFormat="1" x14ac:dyDescent="0.2">
      <c r="A37" s="17"/>
      <c r="D37" s="7" t="s">
        <v>28</v>
      </c>
      <c r="E37" s="7">
        <v>328</v>
      </c>
      <c r="F37" s="7">
        <f>SUM(E35:E37)</f>
        <v>738</v>
      </c>
      <c r="H37" s="7">
        <v>354.2</v>
      </c>
      <c r="I37" s="7">
        <f>SUM(H35:H37)</f>
        <v>756.2</v>
      </c>
      <c r="J37" s="19"/>
      <c r="K37" s="17"/>
      <c r="M37" s="7" t="s">
        <v>12</v>
      </c>
      <c r="P37" s="7">
        <f>+S40</f>
        <v>1364.22</v>
      </c>
      <c r="S37" s="7">
        <v>1283.47</v>
      </c>
      <c r="T37" s="19"/>
    </row>
    <row r="38" spans="1:30" s="7" customFormat="1" x14ac:dyDescent="0.2">
      <c r="A38" s="17"/>
      <c r="B38" s="4" t="s">
        <v>4</v>
      </c>
      <c r="J38" s="19"/>
      <c r="K38" s="17"/>
      <c r="M38" s="7" t="s">
        <v>21</v>
      </c>
      <c r="P38" s="7">
        <f>+F56</f>
        <v>217.71</v>
      </c>
      <c r="S38" s="7">
        <f>+I56</f>
        <v>80.75</v>
      </c>
      <c r="T38" s="19"/>
    </row>
    <row r="39" spans="1:30" s="7" customFormat="1" x14ac:dyDescent="0.2">
      <c r="A39" s="17"/>
      <c r="D39" s="7" t="s">
        <v>81</v>
      </c>
      <c r="E39" s="7">
        <v>0</v>
      </c>
      <c r="H39" s="7">
        <v>400</v>
      </c>
      <c r="J39" s="19"/>
      <c r="K39" s="17"/>
      <c r="T39" s="19"/>
      <c r="AD39" s="7">
        <v>0</v>
      </c>
    </row>
    <row r="40" spans="1:30" s="7" customFormat="1" x14ac:dyDescent="0.2">
      <c r="A40" s="17"/>
      <c r="D40" s="7" t="s">
        <v>86</v>
      </c>
      <c r="E40" s="7">
        <v>476</v>
      </c>
      <c r="F40" s="7">
        <f>SUM(E39:E40)</f>
        <v>476</v>
      </c>
      <c r="H40" s="7">
        <v>354.2</v>
      </c>
      <c r="I40" s="7">
        <f>SUM(H39:H40)</f>
        <v>754.2</v>
      </c>
      <c r="J40" s="19"/>
      <c r="K40" s="17"/>
      <c r="L40" s="4" t="s">
        <v>34</v>
      </c>
      <c r="M40" s="4"/>
      <c r="N40" s="4"/>
      <c r="O40" s="4"/>
      <c r="P40" s="4">
        <f>+P37+P38</f>
        <v>1581.93</v>
      </c>
      <c r="S40" s="4">
        <f>+S37+S38</f>
        <v>1364.22</v>
      </c>
      <c r="T40" s="19"/>
    </row>
    <row r="41" spans="1:30" s="7" customFormat="1" x14ac:dyDescent="0.2">
      <c r="A41" s="17"/>
      <c r="B41" s="4"/>
      <c r="C41" s="4"/>
      <c r="D41" s="4"/>
      <c r="E41" s="4"/>
      <c r="F41" s="4"/>
      <c r="G41" s="4"/>
      <c r="H41" s="4"/>
      <c r="I41" s="4"/>
      <c r="J41" s="19"/>
      <c r="K41" s="17"/>
      <c r="T41" s="19"/>
    </row>
    <row r="42" spans="1:30" s="7" customFormat="1" x14ac:dyDescent="0.2">
      <c r="A42" s="17"/>
      <c r="B42" s="4" t="s">
        <v>23</v>
      </c>
      <c r="C42" s="4"/>
      <c r="D42" s="4"/>
      <c r="E42" s="4"/>
      <c r="F42" s="4">
        <f>+F37-F40</f>
        <v>262</v>
      </c>
      <c r="G42" s="4"/>
      <c r="H42" s="4"/>
      <c r="I42" s="4">
        <f>+I37-I40</f>
        <v>2</v>
      </c>
      <c r="J42" s="19"/>
      <c r="K42" s="17"/>
      <c r="L42" s="7" t="s">
        <v>29</v>
      </c>
      <c r="T42" s="19"/>
    </row>
    <row r="43" spans="1:30" s="7" customFormat="1" x14ac:dyDescent="0.2">
      <c r="A43" s="17"/>
      <c r="B43" s="4"/>
      <c r="C43" s="4"/>
      <c r="D43" s="4"/>
      <c r="E43" s="4"/>
      <c r="F43" s="4"/>
      <c r="G43" s="4"/>
      <c r="H43" s="4"/>
      <c r="I43" s="4"/>
      <c r="J43" s="19"/>
      <c r="K43" s="17"/>
      <c r="L43" s="7" t="s">
        <v>102</v>
      </c>
      <c r="T43" s="19"/>
    </row>
    <row r="44" spans="1:30" s="7" customFormat="1" x14ac:dyDescent="0.2">
      <c r="A44" s="17"/>
      <c r="B44" s="4"/>
      <c r="C44" s="4"/>
      <c r="D44" s="4"/>
      <c r="E44" s="4"/>
      <c r="F44" s="4"/>
      <c r="G44" s="4"/>
      <c r="H44" s="4"/>
      <c r="I44" s="4"/>
      <c r="J44" s="19"/>
      <c r="K44" s="17"/>
      <c r="L44" s="7" t="s">
        <v>30</v>
      </c>
      <c r="T44" s="19"/>
    </row>
    <row r="45" spans="1:30" s="7" customFormat="1" x14ac:dyDescent="0.2">
      <c r="A45" s="46"/>
      <c r="B45" s="47"/>
      <c r="C45" s="47"/>
      <c r="D45" s="47"/>
      <c r="E45" s="47"/>
      <c r="F45" s="47"/>
      <c r="G45" s="47"/>
      <c r="H45" s="47"/>
      <c r="I45" s="47"/>
      <c r="J45" s="48"/>
      <c r="K45" s="17"/>
      <c r="L45" s="7" t="s">
        <v>47</v>
      </c>
      <c r="T45" s="19"/>
    </row>
    <row r="46" spans="1:30" s="7" customFormat="1" x14ac:dyDescent="0.2">
      <c r="A46" s="52"/>
      <c r="B46" s="55" t="s">
        <v>25</v>
      </c>
      <c r="C46" s="53"/>
      <c r="D46" s="53"/>
      <c r="E46" s="53"/>
      <c r="F46" s="53"/>
      <c r="G46" s="53"/>
      <c r="H46" s="53"/>
      <c r="I46" s="53"/>
      <c r="J46" s="19"/>
      <c r="K46" s="17"/>
      <c r="T46" s="19"/>
    </row>
    <row r="47" spans="1:30" s="7" customFormat="1" x14ac:dyDescent="0.2">
      <c r="A47" s="17"/>
      <c r="E47" s="157">
        <v>2015</v>
      </c>
      <c r="F47" s="157"/>
      <c r="G47" s="2"/>
      <c r="H47" s="157">
        <v>2014</v>
      </c>
      <c r="I47" s="157"/>
      <c r="J47" s="19"/>
      <c r="K47" s="17"/>
      <c r="T47" s="19"/>
    </row>
    <row r="48" spans="1:30" s="7" customFormat="1" x14ac:dyDescent="0.2">
      <c r="A48" s="17"/>
      <c r="B48" s="4" t="s">
        <v>2</v>
      </c>
      <c r="J48" s="19"/>
      <c r="K48" s="17"/>
      <c r="T48" s="19"/>
    </row>
    <row r="49" spans="1:20" s="7" customFormat="1" x14ac:dyDescent="0.2">
      <c r="A49" s="17"/>
      <c r="B49" s="4"/>
      <c r="D49" s="7" t="s">
        <v>26</v>
      </c>
      <c r="E49" s="7">
        <v>191</v>
      </c>
      <c r="H49" s="7">
        <v>60</v>
      </c>
      <c r="J49" s="19"/>
      <c r="K49" s="17"/>
      <c r="T49" s="19"/>
    </row>
    <row r="50" spans="1:20" s="7" customFormat="1" x14ac:dyDescent="0.2">
      <c r="A50" s="17"/>
      <c r="B50" s="4"/>
      <c r="D50" s="7" t="s">
        <v>27</v>
      </c>
      <c r="E50" s="7">
        <v>16.25</v>
      </c>
      <c r="H50" s="7">
        <v>13.75</v>
      </c>
      <c r="J50" s="19"/>
      <c r="K50" s="17"/>
      <c r="T50" s="19"/>
    </row>
    <row r="51" spans="1:20" s="7" customFormat="1" x14ac:dyDescent="0.2">
      <c r="A51" s="17"/>
      <c r="B51" s="4"/>
      <c r="D51" s="7" t="s">
        <v>3</v>
      </c>
      <c r="E51" s="7">
        <v>10.46</v>
      </c>
      <c r="F51" s="7">
        <f>SUM(E49:E51)</f>
        <v>217.71</v>
      </c>
      <c r="H51" s="7">
        <v>7</v>
      </c>
      <c r="I51" s="7">
        <f>SUM(H49:H51)</f>
        <v>80.75</v>
      </c>
      <c r="J51" s="19"/>
      <c r="K51" s="17"/>
      <c r="T51" s="19"/>
    </row>
    <row r="52" spans="1:20" s="7" customFormat="1" x14ac:dyDescent="0.2">
      <c r="A52" s="17"/>
      <c r="J52" s="19"/>
      <c r="K52" s="17"/>
      <c r="L52" s="7" t="s">
        <v>104</v>
      </c>
      <c r="O52" s="7" t="s">
        <v>94</v>
      </c>
      <c r="R52" s="7" t="s">
        <v>50</v>
      </c>
      <c r="T52" s="19"/>
    </row>
    <row r="53" spans="1:20" s="7" customFormat="1" x14ac:dyDescent="0.2">
      <c r="A53" s="17"/>
      <c r="B53" s="4" t="s">
        <v>4</v>
      </c>
      <c r="J53" s="19"/>
      <c r="K53" s="17"/>
      <c r="L53" s="7" t="s">
        <v>31</v>
      </c>
      <c r="O53" s="7" t="s">
        <v>31</v>
      </c>
      <c r="R53" s="7" t="s">
        <v>13</v>
      </c>
      <c r="T53" s="19"/>
    </row>
    <row r="54" spans="1:20" s="7" customFormat="1" x14ac:dyDescent="0.2">
      <c r="A54" s="17"/>
      <c r="B54" s="4"/>
      <c r="D54" s="7" t="s">
        <v>28</v>
      </c>
      <c r="F54" s="7">
        <v>0</v>
      </c>
      <c r="I54" s="7">
        <v>0</v>
      </c>
      <c r="J54" s="19"/>
      <c r="K54" s="17"/>
      <c r="T54" s="19"/>
    </row>
    <row r="55" spans="1:20" s="7" customFormat="1" x14ac:dyDescent="0.2">
      <c r="A55" s="17"/>
      <c r="J55" s="19"/>
      <c r="K55" s="17"/>
      <c r="T55" s="19"/>
    </row>
    <row r="56" spans="1:20" s="7" customFormat="1" x14ac:dyDescent="0.2">
      <c r="A56" s="17"/>
      <c r="B56" s="4" t="s">
        <v>23</v>
      </c>
      <c r="F56" s="4">
        <f>+F51-F54</f>
        <v>217.71</v>
      </c>
      <c r="I56" s="4">
        <f>+I51-I54</f>
        <v>80.75</v>
      </c>
      <c r="J56" s="19"/>
      <c r="K56" s="17"/>
      <c r="R56" s="7" t="s">
        <v>88</v>
      </c>
      <c r="S56" s="65" t="s">
        <v>103</v>
      </c>
      <c r="T56" s="19"/>
    </row>
    <row r="57" spans="1:20" s="7" customForma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1"/>
      <c r="K57" s="26"/>
      <c r="L57" s="27"/>
      <c r="M57" s="27"/>
      <c r="N57" s="27"/>
      <c r="O57" s="27"/>
      <c r="P57" s="27"/>
      <c r="Q57" s="27"/>
      <c r="R57" s="27"/>
      <c r="S57" s="27"/>
      <c r="T57" s="20"/>
    </row>
    <row r="58" spans="1:20" s="7" customFormat="1" x14ac:dyDescent="0.2"/>
    <row r="59" spans="1:20" s="7" customFormat="1" x14ac:dyDescent="0.2"/>
    <row r="60" spans="1:20" s="7" customFormat="1" x14ac:dyDescent="0.2"/>
    <row r="61" spans="1:20" s="7" customFormat="1" x14ac:dyDescent="0.2"/>
    <row r="62" spans="1:20" s="7" customFormat="1" x14ac:dyDescent="0.2"/>
    <row r="63" spans="1:20" s="7" customFormat="1" x14ac:dyDescent="0.2"/>
    <row r="71" spans="24:24" x14ac:dyDescent="0.2">
      <c r="X71" s="1">
        <v>0</v>
      </c>
    </row>
  </sheetData>
  <mergeCells count="14">
    <mergeCell ref="E47:F47"/>
    <mergeCell ref="H47:I47"/>
    <mergeCell ref="E5:F5"/>
    <mergeCell ref="H5:I5"/>
    <mergeCell ref="O5:P5"/>
    <mergeCell ref="R5:S5"/>
    <mergeCell ref="E33:F33"/>
    <mergeCell ref="H33:I33"/>
    <mergeCell ref="A1:I1"/>
    <mergeCell ref="K1:T1"/>
    <mergeCell ref="A2:I2"/>
    <mergeCell ref="K2:T2"/>
    <mergeCell ref="A3:I3"/>
    <mergeCell ref="K3:T3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opLeftCell="A7" workbookViewId="0">
      <selection activeCell="P38" sqref="P38"/>
    </sheetView>
  </sheetViews>
  <sheetFormatPr defaultColWidth="9.140625" defaultRowHeight="12" x14ac:dyDescent="0.2"/>
  <cols>
    <col min="1" max="1" width="2.85546875" style="1" customWidth="1"/>
    <col min="2" max="2" width="8.5703125" style="1" customWidth="1"/>
    <col min="3" max="3" width="9.140625" style="1"/>
    <col min="4" max="4" width="19.85546875" style="1" customWidth="1"/>
    <col min="5" max="6" width="9.28515625" style="1" bestFit="1" customWidth="1"/>
    <col min="7" max="7" width="5" style="1" customWidth="1"/>
    <col min="8" max="8" width="9.28515625" style="1" bestFit="1" customWidth="1"/>
    <col min="9" max="9" width="10" style="1" customWidth="1"/>
    <col min="10" max="10" width="3.85546875" style="1" customWidth="1"/>
    <col min="11" max="11" width="3.140625" style="1" customWidth="1"/>
    <col min="12" max="12" width="9.140625" style="1"/>
    <col min="13" max="13" width="14.7109375" style="1" customWidth="1"/>
    <col min="14" max="14" width="8.28515625" style="1" customWidth="1"/>
    <col min="15" max="16" width="9.28515625" style="1" bestFit="1" customWidth="1"/>
    <col min="17" max="17" width="9.140625" style="1"/>
    <col min="18" max="18" width="9.28515625" style="1" bestFit="1" customWidth="1"/>
    <col min="19" max="19" width="12" style="1" bestFit="1" customWidth="1"/>
    <col min="20" max="20" width="3" style="1" customWidth="1"/>
    <col min="21" max="29" width="9.140625" style="1"/>
    <col min="30" max="30" width="9.28515625" style="1" bestFit="1" customWidth="1"/>
    <col min="31" max="16384" width="9.140625" style="1"/>
  </cols>
  <sheetData>
    <row r="1" spans="1:28" ht="18.75" x14ac:dyDescent="0.3">
      <c r="A1" s="151" t="s">
        <v>38</v>
      </c>
      <c r="B1" s="152"/>
      <c r="C1" s="152"/>
      <c r="D1" s="152"/>
      <c r="E1" s="152"/>
      <c r="F1" s="152"/>
      <c r="G1" s="152"/>
      <c r="H1" s="152"/>
      <c r="I1" s="152"/>
      <c r="J1" s="12"/>
      <c r="K1" s="151" t="s">
        <v>38</v>
      </c>
      <c r="L1" s="152"/>
      <c r="M1" s="152"/>
      <c r="N1" s="152"/>
      <c r="O1" s="152"/>
      <c r="P1" s="152"/>
      <c r="Q1" s="152"/>
      <c r="R1" s="152"/>
      <c r="S1" s="152"/>
      <c r="T1" s="153"/>
      <c r="U1" s="10"/>
    </row>
    <row r="2" spans="1:28" s="9" customFormat="1" ht="15" x14ac:dyDescent="0.25">
      <c r="A2" s="154" t="s">
        <v>105</v>
      </c>
      <c r="B2" s="155"/>
      <c r="C2" s="155"/>
      <c r="D2" s="155"/>
      <c r="E2" s="155"/>
      <c r="F2" s="155"/>
      <c r="G2" s="155"/>
      <c r="H2" s="155"/>
      <c r="I2" s="155"/>
      <c r="J2" s="13"/>
      <c r="K2" s="154" t="s">
        <v>105</v>
      </c>
      <c r="L2" s="155"/>
      <c r="M2" s="155"/>
      <c r="N2" s="155"/>
      <c r="O2" s="155"/>
      <c r="P2" s="155"/>
      <c r="Q2" s="155"/>
      <c r="R2" s="155"/>
      <c r="S2" s="155"/>
      <c r="T2" s="156"/>
      <c r="U2" s="11"/>
    </row>
    <row r="3" spans="1:28" s="9" customFormat="1" ht="15" x14ac:dyDescent="0.25">
      <c r="A3" s="154" t="s">
        <v>0</v>
      </c>
      <c r="B3" s="155"/>
      <c r="C3" s="155"/>
      <c r="D3" s="155"/>
      <c r="E3" s="155"/>
      <c r="F3" s="155"/>
      <c r="G3" s="155"/>
      <c r="H3" s="155"/>
      <c r="I3" s="155"/>
      <c r="J3" s="13"/>
      <c r="K3" s="154" t="s">
        <v>5</v>
      </c>
      <c r="L3" s="155"/>
      <c r="M3" s="155"/>
      <c r="N3" s="155"/>
      <c r="O3" s="155"/>
      <c r="P3" s="155"/>
      <c r="Q3" s="155"/>
      <c r="R3" s="155"/>
      <c r="S3" s="155"/>
      <c r="T3" s="156"/>
      <c r="U3" s="11"/>
    </row>
    <row r="4" spans="1:28" x14ac:dyDescent="0.2">
      <c r="A4" s="14"/>
      <c r="J4" s="15"/>
      <c r="K4" s="14"/>
      <c r="T4" s="15"/>
    </row>
    <row r="5" spans="1:28" s="7" customFormat="1" x14ac:dyDescent="0.2">
      <c r="A5" s="14"/>
      <c r="B5" s="2" t="s">
        <v>7</v>
      </c>
      <c r="C5" s="2"/>
      <c r="D5" s="2"/>
      <c r="E5" s="157">
        <v>2016</v>
      </c>
      <c r="F5" s="157"/>
      <c r="G5" s="2"/>
      <c r="H5" s="157">
        <v>2015</v>
      </c>
      <c r="I5" s="157"/>
      <c r="J5" s="16"/>
      <c r="K5" s="21"/>
      <c r="L5" s="3"/>
      <c r="M5" s="3"/>
      <c r="N5" s="3"/>
      <c r="O5" s="157">
        <v>2016</v>
      </c>
      <c r="P5" s="157"/>
      <c r="Q5" s="2"/>
      <c r="R5" s="157">
        <v>2015</v>
      </c>
      <c r="S5" s="157"/>
      <c r="T5" s="22"/>
      <c r="U5" s="1"/>
    </row>
    <row r="6" spans="1:28" s="7" customFormat="1" x14ac:dyDescent="0.2">
      <c r="A6" s="17"/>
      <c r="B6" s="4" t="s">
        <v>2</v>
      </c>
      <c r="C6" s="5"/>
      <c r="D6" s="6"/>
      <c r="E6" s="53" t="s">
        <v>1</v>
      </c>
      <c r="F6" s="53" t="s">
        <v>1</v>
      </c>
      <c r="G6" s="53"/>
      <c r="H6" s="53" t="s">
        <v>1</v>
      </c>
      <c r="I6" s="53" t="s">
        <v>1</v>
      </c>
      <c r="J6" s="18"/>
      <c r="K6" s="23"/>
      <c r="L6" s="5"/>
      <c r="M6" s="5"/>
      <c r="N6" s="5"/>
      <c r="O6" s="53" t="s">
        <v>1</v>
      </c>
      <c r="P6" s="53" t="s">
        <v>1</v>
      </c>
      <c r="Q6" s="53"/>
      <c r="R6" s="53" t="s">
        <v>1</v>
      </c>
      <c r="S6" s="53" t="s">
        <v>1</v>
      </c>
      <c r="T6" s="24"/>
    </row>
    <row r="7" spans="1:28" s="7" customFormat="1" x14ac:dyDescent="0.2">
      <c r="A7" s="17"/>
      <c r="C7" s="7" t="s">
        <v>17</v>
      </c>
      <c r="J7" s="19"/>
      <c r="K7" s="17"/>
      <c r="L7" s="4" t="s">
        <v>6</v>
      </c>
      <c r="T7" s="19"/>
    </row>
    <row r="8" spans="1:28" s="7" customFormat="1" x14ac:dyDescent="0.2">
      <c r="A8" s="17"/>
      <c r="D8" s="7" t="s">
        <v>11</v>
      </c>
      <c r="E8" s="7">
        <v>3325</v>
      </c>
      <c r="H8" s="7">
        <v>3420</v>
      </c>
      <c r="J8" s="19"/>
      <c r="K8" s="17"/>
      <c r="M8" s="7" t="s">
        <v>72</v>
      </c>
      <c r="N8" s="7" t="s">
        <v>70</v>
      </c>
      <c r="O8" s="7">
        <v>5205.3599999999997</v>
      </c>
      <c r="R8" s="7">
        <v>4847.76</v>
      </c>
      <c r="T8" s="19"/>
    </row>
    <row r="9" spans="1:28" s="7" customFormat="1" x14ac:dyDescent="0.2">
      <c r="A9" s="17"/>
      <c r="D9" s="7" t="s">
        <v>9</v>
      </c>
      <c r="E9" s="7">
        <v>0</v>
      </c>
      <c r="H9" s="7">
        <v>350</v>
      </c>
      <c r="J9" s="19"/>
      <c r="K9" s="17"/>
      <c r="M9" s="7" t="s">
        <v>72</v>
      </c>
      <c r="N9" s="7" t="s">
        <v>71</v>
      </c>
      <c r="O9" s="7">
        <v>2028.93</v>
      </c>
      <c r="P9" s="7">
        <f>SUM(O8:O9)</f>
        <v>7234.29</v>
      </c>
      <c r="R9" s="7">
        <v>2021.25</v>
      </c>
      <c r="S9" s="7">
        <f>SUM(R8:R9)</f>
        <v>6869.01</v>
      </c>
      <c r="T9" s="19"/>
      <c r="V9" s="4"/>
    </row>
    <row r="10" spans="1:28" s="7" customFormat="1" x14ac:dyDescent="0.2">
      <c r="A10" s="17"/>
      <c r="D10" s="7" t="s">
        <v>3</v>
      </c>
      <c r="E10" s="7">
        <v>7.68</v>
      </c>
      <c r="F10" s="7">
        <f>SUM(E8:E10)</f>
        <v>3332.68</v>
      </c>
      <c r="H10" s="7">
        <v>7.65</v>
      </c>
      <c r="I10" s="7">
        <f>SUM(H8:H10)</f>
        <v>3777.65</v>
      </c>
      <c r="J10" s="19"/>
      <c r="K10" s="17"/>
      <c r="L10" s="4"/>
      <c r="T10" s="19"/>
      <c r="AB10" s="35"/>
    </row>
    <row r="11" spans="1:28" s="7" customFormat="1" x14ac:dyDescent="0.2">
      <c r="A11" s="17"/>
      <c r="J11" s="19"/>
      <c r="K11" s="17"/>
      <c r="L11" s="4" t="s">
        <v>74</v>
      </c>
      <c r="T11" s="19"/>
      <c r="AB11" s="35"/>
    </row>
    <row r="12" spans="1:28" s="7" customFormat="1" x14ac:dyDescent="0.2">
      <c r="A12" s="17"/>
      <c r="B12" s="4" t="s">
        <v>14</v>
      </c>
      <c r="C12" s="4"/>
      <c r="D12" s="4"/>
      <c r="E12" s="4"/>
      <c r="F12" s="4">
        <f>+F10</f>
        <v>3332.68</v>
      </c>
      <c r="G12" s="4"/>
      <c r="H12" s="4"/>
      <c r="I12" s="4">
        <f>+I10</f>
        <v>3777.65</v>
      </c>
      <c r="J12" s="19"/>
      <c r="K12" s="17"/>
      <c r="P12" s="7">
        <f>SUM(O12:O12)</f>
        <v>0</v>
      </c>
      <c r="S12" s="7">
        <f>SUM(R12:R12)</f>
        <v>0</v>
      </c>
      <c r="T12" s="19"/>
    </row>
    <row r="13" spans="1:28" s="7" customFormat="1" x14ac:dyDescent="0.2">
      <c r="A13" s="17"/>
      <c r="J13" s="19"/>
      <c r="K13" s="17"/>
      <c r="T13" s="19"/>
    </row>
    <row r="14" spans="1:28" s="7" customFormat="1" x14ac:dyDescent="0.2">
      <c r="A14" s="17"/>
      <c r="B14" s="4" t="s">
        <v>4</v>
      </c>
      <c r="J14" s="19"/>
      <c r="K14" s="17"/>
      <c r="L14" s="4" t="s">
        <v>18</v>
      </c>
      <c r="T14" s="19"/>
    </row>
    <row r="15" spans="1:28" s="7" customFormat="1" x14ac:dyDescent="0.2">
      <c r="A15" s="17"/>
      <c r="C15" s="7" t="s">
        <v>20</v>
      </c>
      <c r="J15" s="19"/>
      <c r="K15" s="17"/>
      <c r="M15" s="7" t="s">
        <v>43</v>
      </c>
      <c r="O15" s="66">
        <v>1855</v>
      </c>
      <c r="P15" s="66"/>
      <c r="R15" s="66">
        <v>1836</v>
      </c>
      <c r="S15" s="66"/>
      <c r="T15" s="19"/>
    </row>
    <row r="16" spans="1:28" s="7" customFormat="1" x14ac:dyDescent="0.2">
      <c r="A16" s="17"/>
      <c r="D16" s="7" t="s">
        <v>40</v>
      </c>
      <c r="E16" s="66">
        <v>1855</v>
      </c>
      <c r="H16" s="66">
        <v>1836</v>
      </c>
      <c r="J16" s="19"/>
      <c r="K16" s="17"/>
      <c r="M16" s="7" t="s">
        <v>52</v>
      </c>
      <c r="O16" s="66">
        <v>637.5</v>
      </c>
      <c r="P16" s="66"/>
      <c r="R16" s="66">
        <v>655</v>
      </c>
      <c r="S16" s="66"/>
      <c r="T16" s="25"/>
    </row>
    <row r="17" spans="1:22" s="7" customFormat="1" x14ac:dyDescent="0.2">
      <c r="A17" s="17"/>
      <c r="D17" s="7" t="s">
        <v>51</v>
      </c>
      <c r="E17" s="66">
        <v>637.5</v>
      </c>
      <c r="F17" s="7">
        <f>SUM(E15:E17)</f>
        <v>2492.5</v>
      </c>
      <c r="H17" s="66">
        <v>655</v>
      </c>
      <c r="I17" s="7">
        <f>SUM(H15:H17)</f>
        <v>2491</v>
      </c>
      <c r="J17" s="19"/>
      <c r="K17" s="17"/>
      <c r="M17" s="7" t="s">
        <v>75</v>
      </c>
      <c r="O17" s="7">
        <v>95</v>
      </c>
      <c r="P17" s="4"/>
      <c r="Q17" s="4"/>
      <c r="R17" s="7">
        <v>190</v>
      </c>
      <c r="S17" s="4"/>
      <c r="T17" s="19"/>
    </row>
    <row r="18" spans="1:22" s="7" customFormat="1" x14ac:dyDescent="0.2">
      <c r="A18" s="17"/>
      <c r="C18" s="7" t="s">
        <v>19</v>
      </c>
      <c r="J18" s="19"/>
      <c r="K18" s="17"/>
      <c r="M18" s="7" t="s">
        <v>108</v>
      </c>
      <c r="O18" s="7">
        <v>24</v>
      </c>
      <c r="P18" s="7">
        <f>SUM(O15:O18)</f>
        <v>2611.5</v>
      </c>
      <c r="R18" s="7">
        <v>0</v>
      </c>
      <c r="S18" s="7">
        <f>SUM(R15:R18)</f>
        <v>2681</v>
      </c>
      <c r="T18" s="19"/>
    </row>
    <row r="19" spans="1:22" s="7" customFormat="1" x14ac:dyDescent="0.2">
      <c r="A19" s="17"/>
      <c r="D19" s="7" t="s">
        <v>10</v>
      </c>
      <c r="E19" s="7">
        <v>617.4</v>
      </c>
      <c r="H19" s="7">
        <v>1203</v>
      </c>
      <c r="J19" s="19"/>
      <c r="K19" s="17"/>
      <c r="L19" s="4"/>
      <c r="M19" s="4"/>
      <c r="N19" s="4"/>
      <c r="O19" s="4"/>
      <c r="P19" s="4"/>
      <c r="Q19" s="4"/>
      <c r="R19" s="4"/>
      <c r="S19" s="4"/>
      <c r="T19" s="19"/>
    </row>
    <row r="20" spans="1:22" s="7" customFormat="1" x14ac:dyDescent="0.2">
      <c r="A20" s="17"/>
      <c r="D20" s="7" t="s">
        <v>32</v>
      </c>
      <c r="E20" s="7">
        <v>-648</v>
      </c>
      <c r="H20" s="7">
        <v>-1338</v>
      </c>
      <c r="J20" s="19"/>
      <c r="K20" s="17"/>
      <c r="L20" s="4" t="s">
        <v>8</v>
      </c>
      <c r="M20" s="4"/>
      <c r="N20" s="4"/>
      <c r="O20" s="4"/>
      <c r="P20" s="4">
        <f>+P9+P12-P18</f>
        <v>4622.79</v>
      </c>
      <c r="Q20" s="4"/>
      <c r="R20" s="4"/>
      <c r="S20" s="4">
        <f>+S9+S12-S18</f>
        <v>4188.01</v>
      </c>
      <c r="T20" s="19"/>
    </row>
    <row r="21" spans="1:22" s="7" customFormat="1" x14ac:dyDescent="0.2">
      <c r="A21" s="17"/>
      <c r="D21" s="7" t="s">
        <v>41</v>
      </c>
      <c r="E21" s="7">
        <v>50</v>
      </c>
      <c r="H21" s="7">
        <v>40</v>
      </c>
      <c r="J21" s="19"/>
      <c r="K21" s="17"/>
      <c r="L21" s="4"/>
      <c r="T21" s="19"/>
    </row>
    <row r="22" spans="1:22" s="7" customFormat="1" x14ac:dyDescent="0.2">
      <c r="A22" s="17"/>
      <c r="D22" s="7" t="s">
        <v>33</v>
      </c>
      <c r="E22" s="7">
        <v>348</v>
      </c>
      <c r="F22" s="7">
        <f>SUM(E19:E22)</f>
        <v>367.4</v>
      </c>
      <c r="H22" s="7">
        <v>507.5</v>
      </c>
      <c r="I22" s="7">
        <f>SUM(H19:H22)</f>
        <v>412.5</v>
      </c>
      <c r="J22" s="19"/>
      <c r="K22" s="17"/>
      <c r="L22" s="4" t="s">
        <v>7</v>
      </c>
      <c r="T22" s="19"/>
    </row>
    <row r="23" spans="1:22" s="7" customFormat="1" x14ac:dyDescent="0.2">
      <c r="A23" s="17"/>
      <c r="C23" s="7" t="s">
        <v>79</v>
      </c>
      <c r="J23" s="19"/>
      <c r="K23" s="17"/>
      <c r="M23" s="7" t="s">
        <v>12</v>
      </c>
      <c r="P23" s="7">
        <f>+S25</f>
        <v>3292.1</v>
      </c>
      <c r="S23" s="7">
        <v>2492.9499999999998</v>
      </c>
      <c r="T23" s="19"/>
    </row>
    <row r="24" spans="1:22" s="7" customFormat="1" x14ac:dyDescent="0.2">
      <c r="A24" s="17"/>
      <c r="D24" s="7" t="s">
        <v>66</v>
      </c>
      <c r="E24" s="7">
        <v>0</v>
      </c>
      <c r="H24" s="7">
        <v>0</v>
      </c>
      <c r="J24" s="19"/>
      <c r="K24" s="17"/>
      <c r="M24" s="7" t="s">
        <v>21</v>
      </c>
      <c r="P24" s="7">
        <f>+F30</f>
        <v>422.77999999999975</v>
      </c>
      <c r="S24" s="7">
        <f>+I30</f>
        <v>799.15000000000009</v>
      </c>
      <c r="T24" s="19"/>
    </row>
    <row r="25" spans="1:22" s="7" customFormat="1" x14ac:dyDescent="0.2">
      <c r="A25" s="17"/>
      <c r="D25" s="7" t="s">
        <v>78</v>
      </c>
      <c r="E25" s="7">
        <v>50</v>
      </c>
      <c r="H25" s="7">
        <v>75</v>
      </c>
      <c r="J25" s="19"/>
      <c r="K25" s="17"/>
      <c r="M25" s="7" t="s">
        <v>16</v>
      </c>
      <c r="P25" s="7">
        <f>SUM(P23:P24)</f>
        <v>3714.8799999999997</v>
      </c>
      <c r="S25" s="7">
        <f>SUM(S23:S24)</f>
        <v>3292.1</v>
      </c>
      <c r="T25" s="19"/>
    </row>
    <row r="26" spans="1:22" s="7" customFormat="1" x14ac:dyDescent="0.2">
      <c r="A26" s="17"/>
      <c r="D26" s="7" t="s">
        <v>80</v>
      </c>
      <c r="E26" s="7">
        <v>0</v>
      </c>
      <c r="F26" s="7">
        <f>SUM(E24:E26)</f>
        <v>50</v>
      </c>
      <c r="H26" s="7">
        <v>0</v>
      </c>
      <c r="I26" s="7">
        <f>SUM(H24:H26)</f>
        <v>75</v>
      </c>
      <c r="J26" s="19"/>
      <c r="K26" s="17"/>
      <c r="T26" s="19"/>
    </row>
    <row r="27" spans="1:22" s="7" customFormat="1" x14ac:dyDescent="0.2">
      <c r="A27" s="17"/>
      <c r="B27" s="4"/>
      <c r="C27" s="4"/>
      <c r="D27" s="4"/>
      <c r="E27" s="4"/>
      <c r="F27" s="4"/>
      <c r="G27" s="4"/>
      <c r="H27" s="4"/>
      <c r="I27" s="4"/>
      <c r="J27" s="19"/>
      <c r="K27" s="17"/>
      <c r="T27" s="19"/>
    </row>
    <row r="28" spans="1:22" s="7" customFormat="1" x14ac:dyDescent="0.2">
      <c r="A28" s="17"/>
      <c r="B28" s="4" t="s">
        <v>15</v>
      </c>
      <c r="C28" s="4"/>
      <c r="D28" s="4"/>
      <c r="E28" s="4"/>
      <c r="F28" s="4">
        <f>SUM(F17:F26)</f>
        <v>2909.9</v>
      </c>
      <c r="G28" s="4"/>
      <c r="H28" s="4"/>
      <c r="I28" s="4">
        <f>SUM(I17:I26)</f>
        <v>2978.5</v>
      </c>
      <c r="J28" s="19"/>
      <c r="K28" s="17"/>
      <c r="L28" s="4" t="s">
        <v>22</v>
      </c>
      <c r="T28" s="19"/>
    </row>
    <row r="29" spans="1:22" s="7" customFormat="1" x14ac:dyDescent="0.2">
      <c r="A29" s="17"/>
      <c r="J29" s="19"/>
      <c r="K29" s="17"/>
      <c r="M29" s="7" t="s">
        <v>12</v>
      </c>
      <c r="P29" s="7">
        <f>+S31</f>
        <v>895.91</v>
      </c>
      <c r="S29" s="7">
        <v>633.91</v>
      </c>
      <c r="T29" s="25"/>
    </row>
    <row r="30" spans="1:22" s="7" customFormat="1" x14ac:dyDescent="0.2">
      <c r="A30" s="17"/>
      <c r="B30" s="4" t="s">
        <v>23</v>
      </c>
      <c r="C30" s="4"/>
      <c r="D30" s="4"/>
      <c r="E30" s="4"/>
      <c r="F30" s="4">
        <f>+F12-F28</f>
        <v>422.77999999999975</v>
      </c>
      <c r="G30" s="4"/>
      <c r="H30" s="4"/>
      <c r="I30" s="4">
        <f>+I12-I28</f>
        <v>799.15000000000009</v>
      </c>
      <c r="J30" s="19"/>
      <c r="K30" s="17"/>
      <c r="M30" s="7" t="s">
        <v>21</v>
      </c>
      <c r="P30" s="7">
        <f>+F42</f>
        <v>12</v>
      </c>
      <c r="S30" s="7">
        <f>+I42</f>
        <v>262</v>
      </c>
      <c r="T30" s="19"/>
    </row>
    <row r="31" spans="1:22" s="7" customForma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8"/>
      <c r="K31" s="17"/>
      <c r="M31" s="7" t="s">
        <v>16</v>
      </c>
      <c r="P31" s="7">
        <f>SUM(P29:P30)</f>
        <v>907.91</v>
      </c>
      <c r="S31" s="7">
        <f>SUM(S29:S30)</f>
        <v>895.91</v>
      </c>
      <c r="T31" s="19"/>
    </row>
    <row r="32" spans="1:22" s="7" customFormat="1" x14ac:dyDescent="0.2">
      <c r="A32" s="52"/>
      <c r="B32" s="55" t="s">
        <v>22</v>
      </c>
      <c r="C32" s="53"/>
      <c r="D32" s="53"/>
      <c r="E32" s="53"/>
      <c r="F32" s="53"/>
      <c r="G32" s="53"/>
      <c r="H32" s="53"/>
      <c r="I32" s="53"/>
      <c r="J32" s="19"/>
      <c r="K32" s="17"/>
      <c r="T32" s="19"/>
      <c r="V32" s="7">
        <f>+P32-P19</f>
        <v>0</v>
      </c>
    </row>
    <row r="33" spans="1:30" s="7" customFormat="1" x14ac:dyDescent="0.2">
      <c r="A33" s="17"/>
      <c r="E33" s="157">
        <v>2016</v>
      </c>
      <c r="F33" s="157"/>
      <c r="G33" s="2"/>
      <c r="H33" s="157">
        <v>2015</v>
      </c>
      <c r="I33" s="157"/>
      <c r="J33" s="19"/>
      <c r="K33" s="17"/>
      <c r="L33" s="4" t="s">
        <v>24</v>
      </c>
      <c r="M33" s="4"/>
      <c r="N33" s="4"/>
      <c r="O33" s="4"/>
      <c r="P33" s="4">
        <f>+P25+P31</f>
        <v>4622.79</v>
      </c>
      <c r="Q33" s="4"/>
      <c r="R33" s="4"/>
      <c r="S33" s="4">
        <f>+S25+S31</f>
        <v>4188.01</v>
      </c>
      <c r="T33" s="19"/>
    </row>
    <row r="34" spans="1:30" s="7" customFormat="1" x14ac:dyDescent="0.2">
      <c r="A34" s="17"/>
      <c r="B34" s="4" t="s">
        <v>2</v>
      </c>
      <c r="J34" s="19"/>
      <c r="K34" s="17"/>
      <c r="T34" s="19"/>
    </row>
    <row r="35" spans="1:30" s="7" customFormat="1" x14ac:dyDescent="0.2">
      <c r="A35" s="17"/>
      <c r="D35" s="7" t="s">
        <v>97</v>
      </c>
      <c r="E35" s="7">
        <v>170</v>
      </c>
      <c r="H35" s="7">
        <v>410</v>
      </c>
      <c r="J35" s="19"/>
      <c r="K35" s="17"/>
      <c r="L35" s="4" t="s">
        <v>82</v>
      </c>
      <c r="T35" s="25"/>
    </row>
    <row r="36" spans="1:30" s="7" customFormat="1" x14ac:dyDescent="0.2">
      <c r="A36" s="17"/>
      <c r="D36" s="7" t="s">
        <v>3</v>
      </c>
      <c r="E36" s="7">
        <v>0</v>
      </c>
      <c r="H36" s="7">
        <v>0</v>
      </c>
      <c r="J36" s="19"/>
      <c r="K36" s="17"/>
      <c r="T36" s="19"/>
    </row>
    <row r="37" spans="1:30" s="7" customFormat="1" x14ac:dyDescent="0.2">
      <c r="A37" s="17"/>
      <c r="D37" s="7" t="s">
        <v>28</v>
      </c>
      <c r="E37" s="7">
        <v>12</v>
      </c>
      <c r="F37" s="7">
        <f>SUM(E35:E37)</f>
        <v>182</v>
      </c>
      <c r="H37" s="7">
        <v>328</v>
      </c>
      <c r="I37" s="7">
        <f>SUM(H35:H37)</f>
        <v>738</v>
      </c>
      <c r="J37" s="19"/>
      <c r="K37" s="17"/>
      <c r="L37" s="4" t="s">
        <v>25</v>
      </c>
      <c r="M37" s="4"/>
      <c r="N37" s="4"/>
      <c r="T37" s="19"/>
    </row>
    <row r="38" spans="1:30" s="7" customFormat="1" x14ac:dyDescent="0.2">
      <c r="A38" s="17"/>
      <c r="B38" s="4" t="s">
        <v>4</v>
      </c>
      <c r="J38" s="19"/>
      <c r="K38" s="17"/>
      <c r="M38" s="7" t="s">
        <v>12</v>
      </c>
      <c r="P38" s="7">
        <f>+S41</f>
        <v>1581.93</v>
      </c>
      <c r="S38" s="7">
        <v>1364.22</v>
      </c>
      <c r="T38" s="19"/>
    </row>
    <row r="39" spans="1:30" s="7" customFormat="1" x14ac:dyDescent="0.2">
      <c r="A39" s="17"/>
      <c r="D39" s="7" t="s">
        <v>81</v>
      </c>
      <c r="E39" s="7">
        <v>170</v>
      </c>
      <c r="H39" s="7">
        <v>0</v>
      </c>
      <c r="J39" s="19"/>
      <c r="K39" s="17"/>
      <c r="M39" s="7" t="s">
        <v>21</v>
      </c>
      <c r="P39" s="7">
        <f>+F56</f>
        <v>438.26</v>
      </c>
      <c r="S39" s="7">
        <f>+I56</f>
        <v>217.71</v>
      </c>
      <c r="T39" s="19"/>
      <c r="AD39" s="7">
        <v>0</v>
      </c>
    </row>
    <row r="40" spans="1:30" s="7" customFormat="1" x14ac:dyDescent="0.2">
      <c r="A40" s="17"/>
      <c r="D40" s="7" t="s">
        <v>86</v>
      </c>
      <c r="E40" s="7">
        <v>0</v>
      </c>
      <c r="F40" s="7">
        <f>SUM(E39:E40)</f>
        <v>170</v>
      </c>
      <c r="H40" s="7">
        <v>476</v>
      </c>
      <c r="I40" s="7">
        <f>SUM(H39:H40)</f>
        <v>476</v>
      </c>
      <c r="J40" s="19"/>
      <c r="K40" s="17"/>
      <c r="T40" s="19"/>
    </row>
    <row r="41" spans="1:30" s="7" customFormat="1" x14ac:dyDescent="0.2">
      <c r="A41" s="17"/>
      <c r="B41" s="4"/>
      <c r="C41" s="4"/>
      <c r="D41" s="4"/>
      <c r="E41" s="4"/>
      <c r="F41" s="4"/>
      <c r="G41" s="4"/>
      <c r="H41" s="4"/>
      <c r="I41" s="4"/>
      <c r="J41" s="19"/>
      <c r="K41" s="17"/>
      <c r="L41" s="4" t="s">
        <v>34</v>
      </c>
      <c r="M41" s="4"/>
      <c r="N41" s="4"/>
      <c r="O41" s="4"/>
      <c r="P41" s="4">
        <f>+P38+P39</f>
        <v>2020.19</v>
      </c>
      <c r="R41" s="4"/>
      <c r="S41" s="4">
        <f>+S38+S39</f>
        <v>1581.93</v>
      </c>
      <c r="T41" s="19"/>
    </row>
    <row r="42" spans="1:30" s="7" customFormat="1" x14ac:dyDescent="0.2">
      <c r="A42" s="17"/>
      <c r="B42" s="4" t="s">
        <v>23</v>
      </c>
      <c r="C42" s="4"/>
      <c r="D42" s="4"/>
      <c r="E42" s="4"/>
      <c r="F42" s="4">
        <f>+F37-F40</f>
        <v>12</v>
      </c>
      <c r="G42" s="4"/>
      <c r="H42" s="4"/>
      <c r="I42" s="4">
        <f>+I37-I40</f>
        <v>262</v>
      </c>
      <c r="J42" s="19"/>
      <c r="K42" s="17"/>
      <c r="T42" s="19"/>
    </row>
    <row r="43" spans="1:30" s="7" customFormat="1" x14ac:dyDescent="0.2">
      <c r="A43" s="17"/>
      <c r="B43" s="4"/>
      <c r="C43" s="4"/>
      <c r="D43" s="4"/>
      <c r="E43" s="4"/>
      <c r="F43" s="4"/>
      <c r="G43" s="4"/>
      <c r="H43" s="4"/>
      <c r="I43" s="4"/>
      <c r="J43" s="19"/>
      <c r="K43" s="17"/>
      <c r="L43" s="7" t="s">
        <v>29</v>
      </c>
      <c r="T43" s="19"/>
    </row>
    <row r="44" spans="1:30" s="7" customFormat="1" x14ac:dyDescent="0.2">
      <c r="A44" s="17"/>
      <c r="B44" s="4"/>
      <c r="C44" s="4"/>
      <c r="D44" s="4"/>
      <c r="E44" s="4"/>
      <c r="F44" s="4"/>
      <c r="G44" s="4"/>
      <c r="H44" s="4"/>
      <c r="I44" s="4"/>
      <c r="J44" s="19"/>
      <c r="K44" s="17"/>
      <c r="L44" s="7" t="s">
        <v>107</v>
      </c>
      <c r="T44" s="19"/>
    </row>
    <row r="45" spans="1:30" s="7" customFormat="1" x14ac:dyDescent="0.2">
      <c r="A45" s="46"/>
      <c r="B45" s="47"/>
      <c r="C45" s="47"/>
      <c r="D45" s="47"/>
      <c r="E45" s="47"/>
      <c r="F45" s="47"/>
      <c r="G45" s="47"/>
      <c r="H45" s="47"/>
      <c r="I45" s="47"/>
      <c r="J45" s="48"/>
      <c r="K45" s="17"/>
      <c r="L45" s="7" t="s">
        <v>30</v>
      </c>
      <c r="T45" s="19"/>
    </row>
    <row r="46" spans="1:30" s="7" customFormat="1" x14ac:dyDescent="0.2">
      <c r="A46" s="52"/>
      <c r="B46" s="55" t="s">
        <v>25</v>
      </c>
      <c r="C46" s="53"/>
      <c r="D46" s="53"/>
      <c r="E46" s="53"/>
      <c r="F46" s="53"/>
      <c r="G46" s="53"/>
      <c r="H46" s="53"/>
      <c r="I46" s="53"/>
      <c r="J46" s="19"/>
      <c r="K46" s="17"/>
      <c r="L46" s="7" t="s">
        <v>47</v>
      </c>
      <c r="T46" s="19"/>
    </row>
    <row r="47" spans="1:30" s="7" customFormat="1" x14ac:dyDescent="0.2">
      <c r="A47" s="17"/>
      <c r="E47" s="157">
        <v>2016</v>
      </c>
      <c r="F47" s="157"/>
      <c r="G47" s="2"/>
      <c r="H47" s="157">
        <v>2015</v>
      </c>
      <c r="I47" s="157"/>
      <c r="J47" s="19"/>
      <c r="K47" s="17"/>
      <c r="T47" s="19"/>
    </row>
    <row r="48" spans="1:30" s="7" customFormat="1" x14ac:dyDescent="0.2">
      <c r="A48" s="17"/>
      <c r="B48" s="4" t="s">
        <v>2</v>
      </c>
      <c r="J48" s="19"/>
      <c r="K48" s="17"/>
      <c r="T48" s="19"/>
    </row>
    <row r="49" spans="1:20" s="7" customFormat="1" x14ac:dyDescent="0.2">
      <c r="A49" s="17"/>
      <c r="B49" s="4"/>
      <c r="D49" s="7" t="s">
        <v>26</v>
      </c>
      <c r="E49" s="7">
        <v>350</v>
      </c>
      <c r="H49" s="7">
        <v>191</v>
      </c>
      <c r="J49" s="19"/>
      <c r="K49" s="17"/>
      <c r="T49" s="19"/>
    </row>
    <row r="50" spans="1:20" s="7" customFormat="1" x14ac:dyDescent="0.2">
      <c r="A50" s="17"/>
      <c r="B50" s="4"/>
      <c r="D50" s="7" t="s">
        <v>27</v>
      </c>
      <c r="E50" s="7">
        <v>80.25</v>
      </c>
      <c r="H50" s="7">
        <v>16.25</v>
      </c>
      <c r="J50" s="19"/>
      <c r="K50" s="17"/>
      <c r="T50" s="19"/>
    </row>
    <row r="51" spans="1:20" s="7" customFormat="1" x14ac:dyDescent="0.2">
      <c r="A51" s="17"/>
      <c r="B51" s="4"/>
      <c r="D51" s="7" t="s">
        <v>3</v>
      </c>
      <c r="E51" s="7">
        <v>8.01</v>
      </c>
      <c r="F51" s="7">
        <f>SUM(E49:E51)</f>
        <v>438.26</v>
      </c>
      <c r="H51" s="7">
        <v>10.46</v>
      </c>
      <c r="I51" s="7">
        <f>SUM(H49:H51)</f>
        <v>217.71</v>
      </c>
      <c r="J51" s="19"/>
      <c r="K51" s="17"/>
      <c r="T51" s="19"/>
    </row>
    <row r="52" spans="1:20" s="7" customFormat="1" x14ac:dyDescent="0.2">
      <c r="A52" s="17"/>
      <c r="J52" s="19"/>
      <c r="K52" s="17"/>
      <c r="L52" s="7" t="s">
        <v>104</v>
      </c>
      <c r="O52" s="7" t="s">
        <v>94</v>
      </c>
      <c r="R52" s="7" t="s">
        <v>50</v>
      </c>
      <c r="T52" s="19"/>
    </row>
    <row r="53" spans="1:20" s="7" customFormat="1" x14ac:dyDescent="0.2">
      <c r="A53" s="17"/>
      <c r="B53" s="4" t="s">
        <v>4</v>
      </c>
      <c r="J53" s="19"/>
      <c r="K53" s="17"/>
      <c r="L53" s="7" t="s">
        <v>31</v>
      </c>
      <c r="O53" s="7" t="s">
        <v>31</v>
      </c>
      <c r="R53" s="7" t="s">
        <v>13</v>
      </c>
      <c r="T53" s="19"/>
    </row>
    <row r="54" spans="1:20" s="7" customFormat="1" x14ac:dyDescent="0.2">
      <c r="A54" s="17"/>
      <c r="B54" s="4"/>
      <c r="D54" s="7" t="s">
        <v>28</v>
      </c>
      <c r="F54" s="7">
        <v>0</v>
      </c>
      <c r="I54" s="7">
        <v>0</v>
      </c>
      <c r="J54" s="19"/>
      <c r="K54" s="17"/>
      <c r="T54" s="19"/>
    </row>
    <row r="55" spans="1:20" s="7" customFormat="1" x14ac:dyDescent="0.2">
      <c r="A55" s="17"/>
      <c r="J55" s="19"/>
      <c r="K55" s="17"/>
      <c r="T55" s="19"/>
    </row>
    <row r="56" spans="1:20" s="7" customFormat="1" x14ac:dyDescent="0.2">
      <c r="A56" s="17"/>
      <c r="B56" s="4" t="s">
        <v>23</v>
      </c>
      <c r="F56" s="4">
        <f>+F51-F54</f>
        <v>438.26</v>
      </c>
      <c r="I56" s="4">
        <f>+I51-I54</f>
        <v>217.71</v>
      </c>
      <c r="J56" s="19"/>
      <c r="K56" s="17"/>
      <c r="R56" s="7" t="s">
        <v>88</v>
      </c>
      <c r="S56" s="65" t="s">
        <v>106</v>
      </c>
      <c r="T56" s="19"/>
    </row>
    <row r="57" spans="1:20" s="7" customForma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1"/>
      <c r="K57" s="26"/>
      <c r="L57" s="27"/>
      <c r="M57" s="27"/>
      <c r="N57" s="27"/>
      <c r="O57" s="27"/>
      <c r="P57" s="27"/>
      <c r="Q57" s="27"/>
      <c r="R57" s="27"/>
      <c r="S57" s="27"/>
      <c r="T57" s="20"/>
    </row>
    <row r="58" spans="1:20" s="7" customFormat="1" x14ac:dyDescent="0.2"/>
    <row r="59" spans="1:20" s="7" customFormat="1" x14ac:dyDescent="0.2"/>
    <row r="60" spans="1:20" s="7" customFormat="1" x14ac:dyDescent="0.2"/>
    <row r="61" spans="1:20" s="7" customFormat="1" x14ac:dyDescent="0.2"/>
    <row r="62" spans="1:20" s="7" customFormat="1" x14ac:dyDescent="0.2"/>
    <row r="63" spans="1:20" s="7" customFormat="1" x14ac:dyDescent="0.2"/>
    <row r="71" spans="24:24" x14ac:dyDescent="0.2">
      <c r="X71" s="1">
        <v>0</v>
      </c>
    </row>
  </sheetData>
  <mergeCells count="14">
    <mergeCell ref="E47:F47"/>
    <mergeCell ref="H47:I47"/>
    <mergeCell ref="E5:F5"/>
    <mergeCell ref="H5:I5"/>
    <mergeCell ref="O5:P5"/>
    <mergeCell ref="R5:S5"/>
    <mergeCell ref="E33:F33"/>
    <mergeCell ref="H33:I33"/>
    <mergeCell ref="A1:I1"/>
    <mergeCell ref="K1:T1"/>
    <mergeCell ref="A2:I2"/>
    <mergeCell ref="K2:T2"/>
    <mergeCell ref="A3:I3"/>
    <mergeCell ref="K3:T3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workbookViewId="0">
      <selection activeCell="E49" sqref="E49"/>
    </sheetView>
  </sheetViews>
  <sheetFormatPr defaultColWidth="9.140625" defaultRowHeight="12" x14ac:dyDescent="0.2"/>
  <cols>
    <col min="1" max="1" width="2.85546875" style="1" customWidth="1"/>
    <col min="2" max="2" width="3.140625" style="1" customWidth="1"/>
    <col min="3" max="3" width="28" style="1" customWidth="1"/>
    <col min="4" max="4" width="5.140625" style="1" customWidth="1"/>
    <col min="5" max="6" width="9.7109375" style="1" customWidth="1"/>
    <col min="7" max="7" width="2.140625" style="1" customWidth="1"/>
    <col min="8" max="8" width="9.7109375" style="1" customWidth="1"/>
    <col min="9" max="9" width="10.7109375" style="1" customWidth="1"/>
    <col min="10" max="10" width="18.7109375" style="1" customWidth="1"/>
    <col min="11" max="11" width="21.7109375" style="1" customWidth="1"/>
    <col min="12" max="12" width="4.85546875" style="1" customWidth="1"/>
    <col min="13" max="14" width="9.7109375" style="1" customWidth="1"/>
    <col min="15" max="15" width="2.85546875" style="1" customWidth="1"/>
    <col min="16" max="16" width="9.7109375" style="1" customWidth="1"/>
    <col min="17" max="17" width="10.7109375" style="1" customWidth="1"/>
    <col min="18" max="26" width="9.140625" style="1"/>
    <col min="27" max="27" width="9.28515625" style="1" customWidth="1"/>
    <col min="28" max="16384" width="9.140625" style="1"/>
  </cols>
  <sheetData>
    <row r="1" spans="1:25" s="93" customFormat="1" ht="12.75" x14ac:dyDescent="0.2">
      <c r="A1" s="158" t="s">
        <v>111</v>
      </c>
      <c r="B1" s="159"/>
      <c r="C1" s="159"/>
      <c r="D1" s="159"/>
      <c r="E1" s="159"/>
      <c r="F1" s="159"/>
      <c r="G1" s="159"/>
      <c r="H1" s="159"/>
      <c r="I1" s="160"/>
      <c r="J1" s="158" t="s">
        <v>111</v>
      </c>
      <c r="K1" s="159"/>
      <c r="L1" s="159"/>
      <c r="M1" s="159"/>
      <c r="N1" s="159"/>
      <c r="O1" s="159"/>
      <c r="P1" s="159"/>
      <c r="Q1" s="160"/>
      <c r="R1" s="98"/>
    </row>
    <row r="2" spans="1:25" s="93" customFormat="1" ht="12.75" x14ac:dyDescent="0.2">
      <c r="A2" s="161" t="s">
        <v>182</v>
      </c>
      <c r="B2" s="162"/>
      <c r="C2" s="162"/>
      <c r="D2" s="162"/>
      <c r="E2" s="162"/>
      <c r="F2" s="162"/>
      <c r="G2" s="162"/>
      <c r="H2" s="162"/>
      <c r="I2" s="163"/>
      <c r="J2" s="161" t="s">
        <v>182</v>
      </c>
      <c r="K2" s="164"/>
      <c r="L2" s="164"/>
      <c r="M2" s="164"/>
      <c r="N2" s="164"/>
      <c r="O2" s="164"/>
      <c r="P2" s="164"/>
      <c r="Q2" s="163"/>
      <c r="R2" s="98"/>
    </row>
    <row r="3" spans="1:25" s="93" customFormat="1" ht="12.75" x14ac:dyDescent="0.2">
      <c r="A3" s="161" t="s">
        <v>0</v>
      </c>
      <c r="B3" s="162"/>
      <c r="C3" s="162"/>
      <c r="D3" s="162"/>
      <c r="E3" s="162"/>
      <c r="F3" s="162"/>
      <c r="G3" s="162"/>
      <c r="H3" s="162"/>
      <c r="I3" s="163"/>
      <c r="J3" s="161" t="s">
        <v>5</v>
      </c>
      <c r="K3" s="164"/>
      <c r="L3" s="164"/>
      <c r="M3" s="164"/>
      <c r="N3" s="164"/>
      <c r="O3" s="164"/>
      <c r="P3" s="164"/>
      <c r="Q3" s="163"/>
      <c r="R3" s="98"/>
    </row>
    <row r="4" spans="1:25" ht="12" customHeight="1" x14ac:dyDescent="0.2">
      <c r="A4" s="14"/>
      <c r="B4" s="141"/>
      <c r="C4" s="141"/>
      <c r="D4" s="141"/>
      <c r="E4" s="141"/>
      <c r="F4" s="141"/>
      <c r="G4" s="141"/>
      <c r="H4" s="141"/>
      <c r="I4" s="15"/>
      <c r="J4" s="14"/>
      <c r="Q4" s="15"/>
    </row>
    <row r="5" spans="1:25" s="7" customFormat="1" ht="12" customHeight="1" x14ac:dyDescent="0.2">
      <c r="A5" s="100" t="s">
        <v>7</v>
      </c>
      <c r="B5" s="135"/>
      <c r="C5" s="142"/>
      <c r="D5" s="143" t="s">
        <v>192</v>
      </c>
      <c r="E5" s="165">
        <v>2019</v>
      </c>
      <c r="F5" s="165"/>
      <c r="G5" s="144"/>
      <c r="H5" s="165">
        <v>2018</v>
      </c>
      <c r="I5" s="166"/>
      <c r="J5" s="21"/>
      <c r="K5" s="3"/>
      <c r="L5" s="136" t="s">
        <v>192</v>
      </c>
      <c r="M5" s="167">
        <v>2019</v>
      </c>
      <c r="N5" s="167"/>
      <c r="O5" s="97"/>
      <c r="P5" s="167">
        <v>2018</v>
      </c>
      <c r="Q5" s="166"/>
      <c r="R5" s="1"/>
    </row>
    <row r="6" spans="1:25" s="7" customFormat="1" ht="12" customHeight="1" x14ac:dyDescent="0.2">
      <c r="A6" s="17"/>
      <c r="B6" s="145" t="s">
        <v>2</v>
      </c>
      <c r="C6" s="135"/>
      <c r="D6" s="146"/>
      <c r="E6" s="147" t="s">
        <v>1</v>
      </c>
      <c r="F6" s="147" t="s">
        <v>1</v>
      </c>
      <c r="G6" s="147"/>
      <c r="H6" s="147" t="s">
        <v>1</v>
      </c>
      <c r="I6" s="24" t="s">
        <v>1</v>
      </c>
      <c r="J6" s="23"/>
      <c r="K6" s="5"/>
      <c r="L6" s="134"/>
      <c r="M6" s="53" t="s">
        <v>1</v>
      </c>
      <c r="N6" s="53" t="s">
        <v>1</v>
      </c>
      <c r="O6" s="53"/>
      <c r="P6" s="53" t="s">
        <v>1</v>
      </c>
      <c r="Q6" s="24" t="s">
        <v>1</v>
      </c>
    </row>
    <row r="7" spans="1:25" s="7" customFormat="1" ht="12" customHeight="1" x14ac:dyDescent="0.2">
      <c r="A7" s="17"/>
      <c r="B7" s="135"/>
      <c r="C7" s="135" t="s">
        <v>11</v>
      </c>
      <c r="D7" s="168">
        <v>1</v>
      </c>
      <c r="E7" s="135">
        <f>+'CB - General'!G87</f>
        <v>3040</v>
      </c>
      <c r="F7" s="135"/>
      <c r="G7" s="135"/>
      <c r="H7" s="135">
        <v>3325</v>
      </c>
      <c r="I7" s="19"/>
      <c r="J7" s="101" t="s">
        <v>7</v>
      </c>
      <c r="K7" s="7" t="s">
        <v>119</v>
      </c>
      <c r="L7" s="140">
        <v>8</v>
      </c>
      <c r="N7" s="7">
        <f>+'CB - General'!S83</f>
        <v>6589.88</v>
      </c>
      <c r="Q7" s="19">
        <v>6112.38</v>
      </c>
    </row>
    <row r="8" spans="1:25" s="7" customFormat="1" ht="12" customHeight="1" x14ac:dyDescent="0.2">
      <c r="A8" s="17"/>
      <c r="B8" s="135"/>
      <c r="C8" s="135" t="s">
        <v>112</v>
      </c>
      <c r="D8" s="168"/>
      <c r="E8" s="27">
        <v>0</v>
      </c>
      <c r="F8" s="135">
        <f>SUM(E7:E8)</f>
        <v>3040</v>
      </c>
      <c r="G8" s="135"/>
      <c r="H8" s="27">
        <v>0</v>
      </c>
      <c r="I8" s="19">
        <f>SUM(H7:H8)</f>
        <v>3325</v>
      </c>
      <c r="J8" s="17"/>
      <c r="Q8" s="19"/>
    </row>
    <row r="9" spans="1:25" s="7" customFormat="1" ht="12" customHeight="1" x14ac:dyDescent="0.2">
      <c r="A9" s="17"/>
      <c r="B9" s="135"/>
      <c r="C9" s="135" t="s">
        <v>113</v>
      </c>
      <c r="D9" s="135"/>
      <c r="E9" s="135"/>
      <c r="F9" s="135">
        <f>+'CB - General'!H87</f>
        <v>50</v>
      </c>
      <c r="G9" s="135"/>
      <c r="H9" s="135"/>
      <c r="I9" s="19">
        <v>0</v>
      </c>
      <c r="J9" s="17"/>
      <c r="Q9" s="19"/>
      <c r="S9" s="4"/>
    </row>
    <row r="10" spans="1:25" s="7" customFormat="1" ht="12" customHeight="1" x14ac:dyDescent="0.2">
      <c r="A10" s="17"/>
      <c r="B10" s="135"/>
      <c r="C10" s="135" t="s">
        <v>9</v>
      </c>
      <c r="D10" s="135"/>
      <c r="E10" s="135"/>
      <c r="F10" s="135">
        <f>+'CB - General'!I87</f>
        <v>140</v>
      </c>
      <c r="G10" s="135"/>
      <c r="H10" s="135">
        <v>0</v>
      </c>
      <c r="I10" s="19">
        <v>0</v>
      </c>
      <c r="J10" s="101" t="s">
        <v>134</v>
      </c>
      <c r="K10" s="7" t="s">
        <v>175</v>
      </c>
      <c r="L10" s="140">
        <v>7</v>
      </c>
      <c r="N10" s="7">
        <v>0</v>
      </c>
      <c r="Q10" s="19">
        <v>95</v>
      </c>
      <c r="Y10" s="35"/>
    </row>
    <row r="11" spans="1:25" s="7" customFormat="1" ht="12" customHeight="1" x14ac:dyDescent="0.2">
      <c r="A11" s="17"/>
      <c r="B11" s="135"/>
      <c r="C11" s="135" t="s">
        <v>3</v>
      </c>
      <c r="D11" s="148">
        <v>3</v>
      </c>
      <c r="E11" s="135"/>
      <c r="F11" s="135">
        <f>+'CB - General'!Q87</f>
        <v>6</v>
      </c>
      <c r="G11" s="135"/>
      <c r="H11" s="135"/>
      <c r="I11" s="19">
        <v>7.68</v>
      </c>
      <c r="J11" s="17"/>
      <c r="Q11" s="19"/>
      <c r="Y11" s="35"/>
    </row>
    <row r="12" spans="1:25" s="7" customFormat="1" ht="12" customHeight="1" x14ac:dyDescent="0.2">
      <c r="A12" s="17"/>
      <c r="B12" s="145"/>
      <c r="C12" s="145"/>
      <c r="D12" s="145"/>
      <c r="E12" s="145"/>
      <c r="F12" s="135"/>
      <c r="G12" s="145"/>
      <c r="H12" s="145"/>
      <c r="I12" s="25"/>
      <c r="J12" s="101" t="s">
        <v>133</v>
      </c>
      <c r="K12" s="7" t="s">
        <v>43</v>
      </c>
      <c r="L12" s="169">
        <v>9</v>
      </c>
      <c r="M12" s="66">
        <f>-'CB - General'!L87</f>
        <v>2090</v>
      </c>
      <c r="N12" s="66"/>
      <c r="P12" s="66">
        <v>1855</v>
      </c>
      <c r="Q12" s="102"/>
    </row>
    <row r="13" spans="1:25" s="7" customFormat="1" ht="12" customHeight="1" thickBot="1" x14ac:dyDescent="0.25">
      <c r="A13" s="17"/>
      <c r="B13" s="135"/>
      <c r="C13" s="135"/>
      <c r="D13" s="135"/>
      <c r="E13" s="135"/>
      <c r="F13" s="92">
        <f>SUM(F8:F12)</f>
        <v>3236</v>
      </c>
      <c r="G13" s="135"/>
      <c r="H13" s="135"/>
      <c r="I13" s="103">
        <f>SUM(I8:I12)</f>
        <v>3332.68</v>
      </c>
      <c r="J13" s="17"/>
      <c r="K13" s="7" t="s">
        <v>52</v>
      </c>
      <c r="L13" s="169"/>
      <c r="M13" s="66">
        <f>-'CB - General'!M87</f>
        <v>731.8</v>
      </c>
      <c r="N13" s="66"/>
      <c r="P13" s="66">
        <v>637.5</v>
      </c>
      <c r="Q13" s="102"/>
    </row>
    <row r="14" spans="1:25" s="7" customFormat="1" ht="12" customHeight="1" thickTop="1" x14ac:dyDescent="0.2">
      <c r="A14" s="17"/>
      <c r="B14" s="135"/>
      <c r="C14" s="135"/>
      <c r="D14" s="135"/>
      <c r="E14" s="135"/>
      <c r="F14" s="135"/>
      <c r="G14" s="135"/>
      <c r="H14" s="135"/>
      <c r="I14" s="19"/>
      <c r="J14" s="17"/>
      <c r="K14" s="7" t="s">
        <v>75</v>
      </c>
      <c r="L14" s="140">
        <v>10</v>
      </c>
      <c r="M14" s="27">
        <f>-'CB - General'!G86</f>
        <v>95</v>
      </c>
      <c r="N14" s="4">
        <f>SUM(M12:M14)</f>
        <v>2916.8</v>
      </c>
      <c r="O14" s="4"/>
      <c r="P14" s="27">
        <v>0</v>
      </c>
      <c r="Q14" s="25">
        <f>SUM(P12:P14)</f>
        <v>2492.5</v>
      </c>
    </row>
    <row r="15" spans="1:25" s="7" customFormat="1" ht="12" customHeight="1" x14ac:dyDescent="0.2">
      <c r="A15" s="17"/>
      <c r="B15" s="145" t="s">
        <v>4</v>
      </c>
      <c r="C15" s="135"/>
      <c r="D15" s="135"/>
      <c r="E15" s="135"/>
      <c r="F15" s="135"/>
      <c r="G15" s="135"/>
      <c r="H15" s="135"/>
      <c r="I15" s="19"/>
      <c r="J15" s="17"/>
      <c r="Q15" s="19"/>
    </row>
    <row r="16" spans="1:25" s="7" customFormat="1" ht="12" customHeight="1" thickBot="1" x14ac:dyDescent="0.25">
      <c r="A16" s="17"/>
      <c r="B16" s="135"/>
      <c r="C16" s="135" t="s">
        <v>40</v>
      </c>
      <c r="D16" s="168">
        <v>4</v>
      </c>
      <c r="E16" s="149">
        <f>-'CB - General'!L87</f>
        <v>2090</v>
      </c>
      <c r="F16" s="135"/>
      <c r="G16" s="135"/>
      <c r="H16" s="149">
        <v>1855</v>
      </c>
      <c r="I16" s="19"/>
      <c r="J16" s="101" t="s">
        <v>132</v>
      </c>
      <c r="K16" s="4"/>
      <c r="L16" s="4"/>
      <c r="M16" s="4"/>
      <c r="N16" s="91">
        <f>+N7+N10-N14</f>
        <v>3673.08</v>
      </c>
      <c r="O16" s="4"/>
      <c r="P16" s="4"/>
      <c r="Q16" s="99">
        <f>+Q7+Q10-Q14</f>
        <v>3714.88</v>
      </c>
    </row>
    <row r="17" spans="1:17" s="7" customFormat="1" ht="12" customHeight="1" thickTop="1" x14ac:dyDescent="0.2">
      <c r="A17" s="17"/>
      <c r="B17" s="135"/>
      <c r="C17" s="135" t="s">
        <v>51</v>
      </c>
      <c r="D17" s="168"/>
      <c r="E17" s="132">
        <f>-'CB - General'!M87</f>
        <v>731.8</v>
      </c>
      <c r="F17" s="135">
        <f>SUM(E16:E17)</f>
        <v>2821.8</v>
      </c>
      <c r="G17" s="135"/>
      <c r="H17" s="132">
        <v>637.5</v>
      </c>
      <c r="I17" s="19">
        <f>SUM(H16:H17)</f>
        <v>2492.5</v>
      </c>
      <c r="J17" s="17"/>
      <c r="Q17" s="19"/>
    </row>
    <row r="18" spans="1:17" s="7" customFormat="1" ht="12" customHeight="1" x14ac:dyDescent="0.2">
      <c r="A18" s="17"/>
      <c r="B18" s="135"/>
      <c r="C18" s="135"/>
      <c r="D18" s="135"/>
      <c r="E18" s="135"/>
      <c r="F18" s="135"/>
      <c r="G18" s="135"/>
      <c r="H18" s="135"/>
      <c r="I18" s="19"/>
      <c r="J18" s="101" t="s">
        <v>7</v>
      </c>
      <c r="K18" s="7" t="s">
        <v>12</v>
      </c>
      <c r="N18" s="7">
        <f>+Q20</f>
        <v>3714.8799999999997</v>
      </c>
      <c r="Q18" s="19">
        <v>3292.1</v>
      </c>
    </row>
    <row r="19" spans="1:17" s="7" customFormat="1" ht="12" customHeight="1" x14ac:dyDescent="0.2">
      <c r="A19" s="17"/>
      <c r="B19" s="135"/>
      <c r="C19" s="135" t="s">
        <v>10</v>
      </c>
      <c r="D19" s="168">
        <v>5</v>
      </c>
      <c r="E19" s="135">
        <f>-'CB - General'!K87</f>
        <v>2724</v>
      </c>
      <c r="F19" s="135"/>
      <c r="G19" s="135"/>
      <c r="H19" s="135"/>
      <c r="I19" s="19"/>
      <c r="J19" s="17"/>
      <c r="K19" s="7" t="s">
        <v>21</v>
      </c>
      <c r="L19" s="148">
        <v>6</v>
      </c>
      <c r="N19" s="7">
        <f>+F29</f>
        <v>-41.800000000000182</v>
      </c>
      <c r="Q19" s="19">
        <f>+I29</f>
        <v>422.77999999999975</v>
      </c>
    </row>
    <row r="20" spans="1:17" s="7" customFormat="1" ht="12" customHeight="1" thickBot="1" x14ac:dyDescent="0.25">
      <c r="A20" s="17"/>
      <c r="B20" s="135"/>
      <c r="C20" s="135" t="s">
        <v>32</v>
      </c>
      <c r="D20" s="168"/>
      <c r="E20" s="27">
        <f>-'CB - General'!J87</f>
        <v>-2712</v>
      </c>
      <c r="F20" s="135">
        <f>SUM(E19:E20)</f>
        <v>12</v>
      </c>
      <c r="G20" s="135"/>
      <c r="H20" s="135">
        <v>617.4</v>
      </c>
      <c r="I20" s="19"/>
      <c r="J20" s="17"/>
      <c r="K20" s="7" t="s">
        <v>16</v>
      </c>
      <c r="N20" s="91">
        <f>SUM(N18:N19)</f>
        <v>3673.0799999999995</v>
      </c>
      <c r="Q20" s="99">
        <f>SUM(Q18:Q19)</f>
        <v>3714.8799999999997</v>
      </c>
    </row>
    <row r="21" spans="1:17" s="7" customFormat="1" ht="12" customHeight="1" thickTop="1" x14ac:dyDescent="0.2">
      <c r="A21" s="17"/>
      <c r="B21" s="135"/>
      <c r="C21" s="135" t="s">
        <v>123</v>
      </c>
      <c r="D21" s="135"/>
      <c r="E21" s="135"/>
      <c r="F21" s="135">
        <f>+'CB - General'!O87</f>
        <v>0</v>
      </c>
      <c r="G21" s="135"/>
      <c r="H21" s="27">
        <v>-648</v>
      </c>
      <c r="I21" s="19">
        <f>SUM(H20:H21)</f>
        <v>-30.600000000000023</v>
      </c>
      <c r="J21" s="17"/>
      <c r="Q21" s="19"/>
    </row>
    <row r="22" spans="1:17" s="7" customFormat="1" ht="12" customHeight="1" x14ac:dyDescent="0.2">
      <c r="A22" s="17"/>
      <c r="B22" s="135"/>
      <c r="C22" s="135" t="s">
        <v>41</v>
      </c>
      <c r="D22" s="135"/>
      <c r="E22" s="135"/>
      <c r="F22" s="135">
        <f>-'CB - General'!P87</f>
        <v>120</v>
      </c>
      <c r="G22" s="135"/>
      <c r="H22" s="135"/>
      <c r="I22" s="19">
        <v>100</v>
      </c>
      <c r="J22" s="46"/>
      <c r="K22" s="47"/>
      <c r="L22" s="47"/>
      <c r="M22" s="47"/>
      <c r="N22" s="47"/>
      <c r="O22" s="47"/>
      <c r="P22" s="47"/>
      <c r="Q22" s="48"/>
    </row>
    <row r="23" spans="1:17" s="7" customFormat="1" ht="12" customHeight="1" x14ac:dyDescent="0.2">
      <c r="A23" s="17"/>
      <c r="B23" s="135"/>
      <c r="C23" s="135" t="s">
        <v>186</v>
      </c>
      <c r="D23" s="135"/>
      <c r="E23" s="135"/>
      <c r="F23" s="135">
        <f>-'CB - General'!N87</f>
        <v>324</v>
      </c>
      <c r="G23" s="135"/>
      <c r="H23" s="135"/>
      <c r="I23" s="19">
        <v>348</v>
      </c>
      <c r="J23" s="101" t="s">
        <v>135</v>
      </c>
      <c r="K23" s="7" t="s">
        <v>119</v>
      </c>
      <c r="N23" s="7">
        <f>+'CB Benevolent'!N23</f>
        <v>1832.99</v>
      </c>
      <c r="Q23" s="19">
        <v>1744.43</v>
      </c>
    </row>
    <row r="24" spans="1:17" s="7" customFormat="1" ht="12" customHeight="1" x14ac:dyDescent="0.2">
      <c r="A24" s="17"/>
      <c r="B24" s="135"/>
      <c r="C24" s="135"/>
      <c r="D24" s="135"/>
      <c r="E24" s="135"/>
      <c r="F24" s="135"/>
      <c r="G24" s="135"/>
      <c r="H24" s="135"/>
      <c r="I24" s="19"/>
      <c r="J24" s="17"/>
      <c r="Q24" s="19"/>
    </row>
    <row r="25" spans="1:17" s="7" customFormat="1" ht="12" customHeight="1" x14ac:dyDescent="0.2">
      <c r="A25" s="17"/>
      <c r="B25" s="135"/>
      <c r="C25" s="135" t="s">
        <v>66</v>
      </c>
      <c r="D25" s="148">
        <v>2</v>
      </c>
      <c r="E25" s="135"/>
      <c r="F25" s="135">
        <f>+'CB - General'!R87</f>
        <v>0</v>
      </c>
      <c r="G25" s="135"/>
      <c r="H25" s="135"/>
      <c r="I25" s="19">
        <v>0</v>
      </c>
      <c r="J25" s="101" t="s">
        <v>134</v>
      </c>
      <c r="L25" s="140">
        <v>7</v>
      </c>
      <c r="N25" s="7">
        <v>0</v>
      </c>
      <c r="Q25" s="19">
        <v>0</v>
      </c>
    </row>
    <row r="26" spans="1:17" s="7" customFormat="1" ht="12" customHeight="1" x14ac:dyDescent="0.2">
      <c r="A26" s="17"/>
      <c r="B26" s="135"/>
      <c r="C26" s="135"/>
      <c r="D26" s="135"/>
      <c r="E26" s="135"/>
      <c r="F26" s="135"/>
      <c r="G26" s="135"/>
      <c r="H26" s="135"/>
      <c r="I26" s="19"/>
      <c r="J26" s="17"/>
      <c r="Q26" s="19"/>
    </row>
    <row r="27" spans="1:17" s="7" customFormat="1" ht="12" customHeight="1" thickBot="1" x14ac:dyDescent="0.25">
      <c r="A27" s="17"/>
      <c r="B27" s="145"/>
      <c r="C27" s="145"/>
      <c r="D27" s="145"/>
      <c r="E27" s="145"/>
      <c r="F27" s="91">
        <f>SUM(F17:F26)</f>
        <v>3277.8</v>
      </c>
      <c r="G27" s="145"/>
      <c r="H27" s="145"/>
      <c r="I27" s="99">
        <f>SUM(I17:I26)</f>
        <v>2909.9</v>
      </c>
      <c r="J27" s="101" t="s">
        <v>133</v>
      </c>
      <c r="L27" s="140">
        <v>9</v>
      </c>
      <c r="N27" s="7">
        <v>0</v>
      </c>
      <c r="Q27" s="19">
        <v>0</v>
      </c>
    </row>
    <row r="28" spans="1:17" s="7" customFormat="1" ht="12" customHeight="1" thickTop="1" x14ac:dyDescent="0.2">
      <c r="A28" s="17"/>
      <c r="B28" s="135"/>
      <c r="C28" s="135"/>
      <c r="D28" s="135"/>
      <c r="E28" s="135"/>
      <c r="F28" s="135"/>
      <c r="G28" s="135"/>
      <c r="H28" s="135"/>
      <c r="I28" s="19"/>
      <c r="J28" s="17"/>
      <c r="Q28" s="19"/>
    </row>
    <row r="29" spans="1:17" s="7" customFormat="1" ht="12" customHeight="1" thickBot="1" x14ac:dyDescent="0.25">
      <c r="A29" s="17"/>
      <c r="B29" s="145" t="s">
        <v>23</v>
      </c>
      <c r="C29" s="145"/>
      <c r="D29" s="148">
        <v>6</v>
      </c>
      <c r="E29" s="145"/>
      <c r="F29" s="145">
        <f>+F13-F27</f>
        <v>-41.800000000000182</v>
      </c>
      <c r="G29" s="145"/>
      <c r="H29" s="145"/>
      <c r="I29" s="25">
        <f>+I13-I27</f>
        <v>422.77999999999975</v>
      </c>
      <c r="J29" s="101" t="s">
        <v>136</v>
      </c>
      <c r="N29" s="91">
        <f>+N23+N25-N27</f>
        <v>1832.99</v>
      </c>
      <c r="Q29" s="99">
        <f>+Q23+Q25-Q27</f>
        <v>1744.43</v>
      </c>
    </row>
    <row r="30" spans="1:17" s="7" customFormat="1" ht="12" customHeight="1" thickTop="1" x14ac:dyDescent="0.2">
      <c r="A30" s="46"/>
      <c r="B30" s="150"/>
      <c r="C30" s="150"/>
      <c r="D30" s="150"/>
      <c r="E30" s="150"/>
      <c r="F30" s="150"/>
      <c r="G30" s="150"/>
      <c r="H30" s="150"/>
      <c r="I30" s="48"/>
      <c r="J30" s="17"/>
      <c r="Q30" s="19"/>
    </row>
    <row r="31" spans="1:17" s="7" customFormat="1" ht="12" customHeight="1" x14ac:dyDescent="0.2">
      <c r="A31" s="104" t="s">
        <v>22</v>
      </c>
      <c r="B31" s="135"/>
      <c r="C31" s="147"/>
      <c r="D31" s="147"/>
      <c r="E31" s="165">
        <v>2019</v>
      </c>
      <c r="F31" s="165"/>
      <c r="G31" s="144"/>
      <c r="H31" s="165">
        <v>2018</v>
      </c>
      <c r="I31" s="166"/>
      <c r="J31" s="101" t="s">
        <v>135</v>
      </c>
      <c r="K31" s="7" t="s">
        <v>12</v>
      </c>
      <c r="N31" s="7">
        <v>1744.43</v>
      </c>
      <c r="Q31" s="19">
        <v>1732.43</v>
      </c>
    </row>
    <row r="32" spans="1:17" s="7" customFormat="1" ht="12" customHeight="1" x14ac:dyDescent="0.2">
      <c r="A32" s="17"/>
      <c r="B32" s="145" t="s">
        <v>2</v>
      </c>
      <c r="C32" s="135"/>
      <c r="D32" s="135"/>
      <c r="E32" s="135"/>
      <c r="F32" s="135"/>
      <c r="G32" s="135"/>
      <c r="H32" s="135"/>
      <c r="I32" s="19"/>
      <c r="J32" s="17"/>
      <c r="K32" s="7" t="s">
        <v>21</v>
      </c>
      <c r="L32" s="148">
        <v>6</v>
      </c>
      <c r="N32" s="7">
        <f>+F43</f>
        <v>88.559999999999945</v>
      </c>
      <c r="Q32" s="19">
        <f>+I43</f>
        <v>12</v>
      </c>
    </row>
    <row r="33" spans="1:17" s="7" customFormat="1" ht="12" customHeight="1" thickBot="1" x14ac:dyDescent="0.25">
      <c r="A33" s="17"/>
      <c r="B33" s="135"/>
      <c r="C33" s="135" t="s">
        <v>143</v>
      </c>
      <c r="D33" s="135"/>
      <c r="E33" s="135">
        <f>+'CB Benevolent'!G27</f>
        <v>55</v>
      </c>
      <c r="F33" s="135"/>
      <c r="G33" s="135"/>
      <c r="H33" s="135"/>
      <c r="I33" s="19"/>
      <c r="J33" s="17"/>
      <c r="K33" s="7" t="s">
        <v>16</v>
      </c>
      <c r="N33" s="91">
        <f>SUM(N31:N32)</f>
        <v>1832.99</v>
      </c>
      <c r="Q33" s="99">
        <f>SUM(Q31:Q32)</f>
        <v>1744.43</v>
      </c>
    </row>
    <row r="34" spans="1:17" s="7" customFormat="1" ht="12" customHeight="1" thickTop="1" x14ac:dyDescent="0.2">
      <c r="A34" s="17"/>
      <c r="B34" s="135"/>
      <c r="C34" s="135" t="s">
        <v>161</v>
      </c>
      <c r="D34" s="135"/>
      <c r="E34" s="135">
        <f>+'CB Benevolent'!H27</f>
        <v>520</v>
      </c>
      <c r="F34" s="135"/>
      <c r="G34" s="135"/>
      <c r="H34" s="135">
        <v>170</v>
      </c>
      <c r="I34" s="19"/>
      <c r="J34" s="17"/>
      <c r="Q34" s="19"/>
    </row>
    <row r="35" spans="1:17" s="7" customFormat="1" ht="12" customHeight="1" x14ac:dyDescent="0.2">
      <c r="A35" s="17"/>
      <c r="B35" s="135"/>
      <c r="C35" s="135" t="s">
        <v>28</v>
      </c>
      <c r="D35" s="135"/>
      <c r="E35" s="135">
        <f>+'CB Benevolent'!J27</f>
        <v>0</v>
      </c>
      <c r="F35" s="135"/>
      <c r="G35" s="135"/>
      <c r="H35" s="135"/>
      <c r="I35" s="19"/>
      <c r="J35" s="105"/>
      <c r="K35" s="106"/>
      <c r="L35" s="106"/>
      <c r="M35" s="106"/>
      <c r="N35" s="106"/>
      <c r="O35" s="106"/>
      <c r="P35" s="106"/>
      <c r="Q35" s="107"/>
    </row>
    <row r="36" spans="1:17" s="7" customFormat="1" ht="12" customHeight="1" x14ac:dyDescent="0.2">
      <c r="A36" s="17"/>
      <c r="B36" s="135"/>
      <c r="C36" s="135" t="s">
        <v>168</v>
      </c>
      <c r="D36" s="135"/>
      <c r="E36" s="135">
        <f>+'CB Benevolent'!L27</f>
        <v>480</v>
      </c>
      <c r="F36" s="135"/>
      <c r="G36" s="135"/>
      <c r="H36" s="135">
        <v>0</v>
      </c>
      <c r="I36" s="19"/>
      <c r="J36" s="101" t="s">
        <v>82</v>
      </c>
      <c r="Q36" s="19"/>
    </row>
    <row r="37" spans="1:17" s="7" customFormat="1" ht="12" customHeight="1" x14ac:dyDescent="0.2">
      <c r="A37" s="17"/>
      <c r="B37" s="135"/>
      <c r="C37" s="135" t="s">
        <v>3</v>
      </c>
      <c r="D37" s="148">
        <v>3</v>
      </c>
      <c r="E37" s="27">
        <f>+'CB Benevolent'!M27</f>
        <v>3.56</v>
      </c>
      <c r="F37" s="135">
        <f>SUM(E33:E37)</f>
        <v>1058.56</v>
      </c>
      <c r="G37" s="135"/>
      <c r="H37" s="27">
        <v>12</v>
      </c>
      <c r="I37" s="19">
        <f>SUM(H34:H37)</f>
        <v>182</v>
      </c>
      <c r="J37" s="17"/>
      <c r="Q37" s="19"/>
    </row>
    <row r="38" spans="1:17" s="7" customFormat="1" ht="12" customHeight="1" x14ac:dyDescent="0.2">
      <c r="A38" s="17"/>
      <c r="B38" s="135"/>
      <c r="C38" s="135"/>
      <c r="D38" s="135"/>
      <c r="E38" s="135"/>
      <c r="F38" s="135"/>
      <c r="G38" s="135"/>
      <c r="H38" s="135"/>
      <c r="I38" s="19"/>
      <c r="J38" s="101" t="s">
        <v>131</v>
      </c>
      <c r="K38" s="7" t="s">
        <v>12</v>
      </c>
      <c r="N38" s="7">
        <f>+Q41</f>
        <v>2020.19</v>
      </c>
      <c r="Q38" s="19">
        <v>1581.93</v>
      </c>
    </row>
    <row r="39" spans="1:17" s="7" customFormat="1" ht="12" customHeight="1" x14ac:dyDescent="0.2">
      <c r="A39" s="17"/>
      <c r="B39" s="145" t="s">
        <v>4</v>
      </c>
      <c r="C39" s="135"/>
      <c r="D39" s="135"/>
      <c r="E39" s="135"/>
      <c r="F39" s="135"/>
      <c r="G39" s="135"/>
      <c r="H39" s="135"/>
      <c r="I39" s="19"/>
      <c r="J39" s="17"/>
      <c r="K39" s="7" t="s">
        <v>21</v>
      </c>
      <c r="L39" s="148">
        <v>6</v>
      </c>
      <c r="N39" s="7">
        <f>+F54</f>
        <v>-120.45000000000005</v>
      </c>
      <c r="Q39" s="19">
        <f>+I54</f>
        <v>438.26</v>
      </c>
    </row>
    <row r="40" spans="1:17" s="7" customFormat="1" ht="12" customHeight="1" x14ac:dyDescent="0.2">
      <c r="A40" s="17"/>
      <c r="B40" s="135"/>
      <c r="C40" s="135" t="s">
        <v>161</v>
      </c>
      <c r="D40" s="135"/>
      <c r="E40" s="135">
        <f>-'CB Benevolent'!I27</f>
        <v>520</v>
      </c>
      <c r="F40" s="135"/>
      <c r="G40" s="135"/>
      <c r="H40" s="135">
        <v>170</v>
      </c>
      <c r="I40" s="19"/>
      <c r="J40" s="17"/>
      <c r="Q40" s="19"/>
    </row>
    <row r="41" spans="1:17" s="7" customFormat="1" ht="12" customHeight="1" thickBot="1" x14ac:dyDescent="0.25">
      <c r="A41" s="17"/>
      <c r="B41" s="135"/>
      <c r="C41" s="135" t="s">
        <v>28</v>
      </c>
      <c r="D41" s="135"/>
      <c r="E41" s="27">
        <f>-'CB Benevolent'!K27</f>
        <v>450</v>
      </c>
      <c r="F41" s="135">
        <f>SUM(E40:E41)</f>
        <v>970</v>
      </c>
      <c r="G41" s="135"/>
      <c r="H41" s="27">
        <v>0</v>
      </c>
      <c r="I41" s="19">
        <f>SUM(H40:H41)</f>
        <v>170</v>
      </c>
      <c r="J41" s="101" t="s">
        <v>34</v>
      </c>
      <c r="K41" s="4"/>
      <c r="L41" s="4"/>
      <c r="M41" s="4"/>
      <c r="N41" s="91">
        <f>+N38+N39</f>
        <v>1899.74</v>
      </c>
      <c r="P41" s="4"/>
      <c r="Q41" s="99">
        <f>+Q38+Q39</f>
        <v>2020.19</v>
      </c>
    </row>
    <row r="42" spans="1:17" s="7" customFormat="1" ht="12" customHeight="1" thickTop="1" x14ac:dyDescent="0.2">
      <c r="A42" s="17"/>
      <c r="B42" s="145"/>
      <c r="C42" s="145"/>
      <c r="D42" s="135"/>
      <c r="E42" s="135"/>
      <c r="F42" s="145"/>
      <c r="G42" s="145"/>
      <c r="H42" s="135"/>
      <c r="I42" s="25"/>
      <c r="J42" s="17"/>
      <c r="Q42" s="19"/>
    </row>
    <row r="43" spans="1:17" s="7" customFormat="1" ht="12" customHeight="1" x14ac:dyDescent="0.2">
      <c r="A43" s="17"/>
      <c r="B43" s="145" t="s">
        <v>23</v>
      </c>
      <c r="C43" s="145"/>
      <c r="D43" s="148">
        <v>6</v>
      </c>
      <c r="E43" s="145"/>
      <c r="F43" s="145">
        <f>+F37-F41</f>
        <v>88.559999999999945</v>
      </c>
      <c r="G43" s="145"/>
      <c r="H43" s="145"/>
      <c r="I43" s="25">
        <f>+I37-I41</f>
        <v>12</v>
      </c>
      <c r="J43" s="17"/>
      <c r="Q43" s="19"/>
    </row>
    <row r="44" spans="1:17" s="7" customFormat="1" ht="12" customHeight="1" x14ac:dyDescent="0.2">
      <c r="A44" s="46"/>
      <c r="B44" s="150"/>
      <c r="C44" s="150"/>
      <c r="D44" s="150"/>
      <c r="E44" s="150"/>
      <c r="F44" s="150"/>
      <c r="G44" s="150"/>
      <c r="H44" s="150"/>
      <c r="I44" s="48"/>
      <c r="J44" s="17" t="s">
        <v>138</v>
      </c>
      <c r="Q44" s="19"/>
    </row>
    <row r="45" spans="1:17" s="7" customFormat="1" ht="12" customHeight="1" x14ac:dyDescent="0.2">
      <c r="A45" s="104" t="s">
        <v>131</v>
      </c>
      <c r="B45" s="135"/>
      <c r="C45" s="147"/>
      <c r="D45" s="147"/>
      <c r="E45" s="165">
        <v>2019</v>
      </c>
      <c r="F45" s="165"/>
      <c r="G45" s="144"/>
      <c r="H45" s="165">
        <v>2018</v>
      </c>
      <c r="I45" s="166"/>
      <c r="J45" s="17" t="s">
        <v>187</v>
      </c>
      <c r="Q45" s="19"/>
    </row>
    <row r="46" spans="1:17" s="7" customFormat="1" ht="12" customHeight="1" x14ac:dyDescent="0.2">
      <c r="A46" s="17"/>
      <c r="B46" s="145" t="s">
        <v>2</v>
      </c>
      <c r="C46" s="135"/>
      <c r="D46" s="135"/>
      <c r="E46" s="135"/>
      <c r="F46" s="135"/>
      <c r="G46" s="135"/>
      <c r="H46" s="135"/>
      <c r="I46" s="19"/>
      <c r="J46" s="17" t="s">
        <v>139</v>
      </c>
      <c r="Q46" s="19"/>
    </row>
    <row r="47" spans="1:17" s="7" customFormat="1" ht="12" customHeight="1" x14ac:dyDescent="0.2">
      <c r="A47" s="17"/>
      <c r="B47" s="135"/>
      <c r="C47" s="135" t="s">
        <v>26</v>
      </c>
      <c r="D47" s="135"/>
      <c r="E47" s="135">
        <v>460</v>
      </c>
      <c r="F47" s="135"/>
      <c r="G47" s="135"/>
      <c r="H47" s="135">
        <v>350</v>
      </c>
      <c r="I47" s="19"/>
      <c r="J47" s="17" t="s">
        <v>140</v>
      </c>
      <c r="Q47" s="19"/>
    </row>
    <row r="48" spans="1:17" s="7" customFormat="1" ht="12" customHeight="1" x14ac:dyDescent="0.2">
      <c r="A48" s="17"/>
      <c r="B48" s="145"/>
      <c r="C48" s="135" t="s">
        <v>27</v>
      </c>
      <c r="D48" s="135"/>
      <c r="E48" s="135">
        <v>113.75</v>
      </c>
      <c r="F48" s="135"/>
      <c r="G48" s="135"/>
      <c r="H48" s="135">
        <v>80.25</v>
      </c>
      <c r="I48" s="19"/>
      <c r="J48" s="17"/>
      <c r="Q48" s="19"/>
    </row>
    <row r="49" spans="1:17" s="7" customFormat="1" ht="12" customHeight="1" x14ac:dyDescent="0.2">
      <c r="A49" s="17"/>
      <c r="B49" s="145"/>
      <c r="C49" s="135" t="s">
        <v>3</v>
      </c>
      <c r="D49" s="148">
        <v>3</v>
      </c>
      <c r="E49" s="27">
        <v>5.8</v>
      </c>
      <c r="F49" s="135">
        <f>SUM(E47:E49)</f>
        <v>579.54999999999995</v>
      </c>
      <c r="G49" s="135"/>
      <c r="H49" s="27">
        <v>8.01</v>
      </c>
      <c r="I49" s="19">
        <f>SUM(H47:H49)</f>
        <v>438.26</v>
      </c>
      <c r="J49" s="17"/>
      <c r="Q49" s="19"/>
    </row>
    <row r="50" spans="1:17" s="7" customFormat="1" ht="12" customHeight="1" x14ac:dyDescent="0.2">
      <c r="A50" s="17"/>
      <c r="B50" s="145"/>
      <c r="C50" s="135"/>
      <c r="D50" s="135"/>
      <c r="E50" s="135"/>
      <c r="F50" s="135"/>
      <c r="G50" s="135"/>
      <c r="H50" s="135"/>
      <c r="I50" s="19"/>
      <c r="J50" s="17"/>
      <c r="Q50" s="19"/>
    </row>
    <row r="51" spans="1:17" s="7" customFormat="1" ht="12" customHeight="1" x14ac:dyDescent="0.2">
      <c r="A51" s="17"/>
      <c r="B51" s="145" t="s">
        <v>4</v>
      </c>
      <c r="C51" s="135"/>
      <c r="D51" s="135"/>
      <c r="E51" s="135"/>
      <c r="F51" s="135"/>
      <c r="G51" s="135"/>
      <c r="H51" s="135"/>
      <c r="I51" s="19"/>
      <c r="J51" s="17"/>
      <c r="Q51" s="19"/>
    </row>
    <row r="52" spans="1:17" s="7" customFormat="1" ht="12" customHeight="1" x14ac:dyDescent="0.2">
      <c r="A52" s="17"/>
      <c r="B52" s="135"/>
      <c r="C52" s="135" t="s">
        <v>28</v>
      </c>
      <c r="D52" s="135"/>
      <c r="E52" s="135"/>
      <c r="F52" s="135">
        <v>700</v>
      </c>
      <c r="G52" s="135"/>
      <c r="H52" s="135"/>
      <c r="I52" s="19">
        <v>0</v>
      </c>
      <c r="J52" s="17" t="s">
        <v>188</v>
      </c>
      <c r="K52" s="135" t="s">
        <v>137</v>
      </c>
      <c r="L52" s="135"/>
      <c r="N52" s="7" t="s">
        <v>137</v>
      </c>
      <c r="Q52" s="19"/>
    </row>
    <row r="53" spans="1:17" s="7" customFormat="1" ht="12" customHeight="1" x14ac:dyDescent="0.2">
      <c r="A53" s="17"/>
      <c r="B53" s="135"/>
      <c r="C53" s="135"/>
      <c r="D53" s="135"/>
      <c r="E53" s="135"/>
      <c r="F53" s="135"/>
      <c r="G53" s="135"/>
      <c r="H53" s="135"/>
      <c r="I53" s="19"/>
      <c r="J53" s="17" t="s">
        <v>31</v>
      </c>
      <c r="K53" s="7" t="s">
        <v>31</v>
      </c>
      <c r="N53" s="7" t="s">
        <v>13</v>
      </c>
      <c r="Q53" s="19"/>
    </row>
    <row r="54" spans="1:17" s="7" customFormat="1" ht="12" customHeight="1" x14ac:dyDescent="0.2">
      <c r="A54" s="17"/>
      <c r="B54" s="145" t="s">
        <v>23</v>
      </c>
      <c r="C54" s="145"/>
      <c r="D54" s="148">
        <v>6</v>
      </c>
      <c r="E54" s="145"/>
      <c r="F54" s="145">
        <f>+F49-F52</f>
        <v>-120.45000000000005</v>
      </c>
      <c r="G54" s="145"/>
      <c r="H54" s="145"/>
      <c r="I54" s="25">
        <f>+I49-I52</f>
        <v>438.26</v>
      </c>
      <c r="J54" s="17"/>
      <c r="Q54" s="19"/>
    </row>
    <row r="55" spans="1:17" s="7" customFormat="1" ht="12" customHeight="1" x14ac:dyDescent="0.2">
      <c r="A55" s="17"/>
      <c r="B55" s="135"/>
      <c r="C55" s="135"/>
      <c r="D55" s="135"/>
      <c r="E55" s="135"/>
      <c r="F55" s="135"/>
      <c r="G55" s="135"/>
      <c r="H55" s="135"/>
      <c r="I55" s="19"/>
      <c r="J55" s="17"/>
      <c r="Q55" s="19"/>
    </row>
    <row r="56" spans="1:17" s="7" customFormat="1" ht="12" customHeight="1" x14ac:dyDescent="0.2">
      <c r="A56" s="17"/>
      <c r="B56" s="135"/>
      <c r="C56" s="135"/>
      <c r="D56" s="135"/>
      <c r="E56" s="135"/>
      <c r="F56" s="135"/>
      <c r="G56" s="135"/>
      <c r="H56" s="135"/>
      <c r="I56" s="19"/>
      <c r="J56" s="17"/>
      <c r="N56" s="7" t="s">
        <v>88</v>
      </c>
      <c r="O56" s="7" t="s">
        <v>141</v>
      </c>
      <c r="P56" s="65"/>
      <c r="Q56" s="19"/>
    </row>
    <row r="57" spans="1:17" s="7" customFormat="1" ht="12" customHeight="1" x14ac:dyDescent="0.2">
      <c r="A57" s="26"/>
      <c r="B57" s="27"/>
      <c r="C57" s="27"/>
      <c r="D57" s="27"/>
      <c r="E57" s="27"/>
      <c r="F57" s="27"/>
      <c r="G57" s="27"/>
      <c r="H57" s="27"/>
      <c r="I57" s="20"/>
      <c r="J57" s="26"/>
      <c r="K57" s="27"/>
      <c r="L57" s="27"/>
      <c r="M57" s="27"/>
      <c r="N57" s="27"/>
      <c r="O57" s="27"/>
      <c r="P57" s="27"/>
      <c r="Q57" s="20"/>
    </row>
    <row r="58" spans="1:17" s="7" customFormat="1" ht="12" customHeight="1" x14ac:dyDescent="0.2"/>
    <row r="59" spans="1:17" s="7" customFormat="1" ht="12" customHeight="1" x14ac:dyDescent="0.2"/>
    <row r="60" spans="1:17" s="7" customFormat="1" ht="12" customHeight="1" x14ac:dyDescent="0.2">
      <c r="J60" s="57"/>
      <c r="K60" s="57"/>
      <c r="L60" s="57"/>
      <c r="M60" s="57"/>
      <c r="N60" s="57"/>
      <c r="O60" s="57"/>
      <c r="P60" s="57"/>
      <c r="Q60" s="57"/>
    </row>
    <row r="61" spans="1:17" s="7" customFormat="1" ht="12" customHeight="1" x14ac:dyDescent="0.2">
      <c r="J61" s="57"/>
      <c r="K61" s="57"/>
      <c r="L61" s="57"/>
      <c r="M61" s="57"/>
      <c r="N61" s="57"/>
      <c r="O61" s="57"/>
      <c r="P61" s="57"/>
      <c r="Q61" s="57"/>
    </row>
    <row r="62" spans="1:17" s="7" customFormat="1" ht="12" customHeight="1" x14ac:dyDescent="0.2">
      <c r="J62" s="57"/>
      <c r="K62" s="57"/>
      <c r="L62" s="57"/>
      <c r="M62" s="57"/>
      <c r="N62" s="57"/>
      <c r="O62" s="57"/>
    </row>
    <row r="63" spans="1:17" s="7" customFormat="1" ht="12" customHeight="1" x14ac:dyDescent="0.2"/>
    <row r="64" spans="1:17" ht="12" customHeight="1" x14ac:dyDescent="0.2"/>
    <row r="65" spans="21:21" ht="12" customHeight="1" x14ac:dyDescent="0.2"/>
    <row r="66" spans="21:21" ht="12" customHeight="1" x14ac:dyDescent="0.2"/>
    <row r="67" spans="21:21" ht="12" customHeight="1" x14ac:dyDescent="0.2"/>
    <row r="68" spans="21:21" ht="9.9499999999999993" customHeight="1" x14ac:dyDescent="0.2"/>
    <row r="69" spans="21:21" ht="9.9499999999999993" customHeight="1" x14ac:dyDescent="0.2"/>
    <row r="71" spans="21:21" x14ac:dyDescent="0.2">
      <c r="U71" s="1">
        <v>0</v>
      </c>
    </row>
  </sheetData>
  <mergeCells count="18">
    <mergeCell ref="D7:D8"/>
    <mergeCell ref="D16:D17"/>
    <mergeCell ref="D19:D20"/>
    <mergeCell ref="L12:L13"/>
    <mergeCell ref="E31:F31"/>
    <mergeCell ref="H31:I31"/>
    <mergeCell ref="E45:F45"/>
    <mergeCell ref="H45:I45"/>
    <mergeCell ref="P5:Q5"/>
    <mergeCell ref="E5:F5"/>
    <mergeCell ref="H5:I5"/>
    <mergeCell ref="M5:N5"/>
    <mergeCell ref="A1:I1"/>
    <mergeCell ref="A2:I2"/>
    <mergeCell ref="A3:I3"/>
    <mergeCell ref="J1:Q1"/>
    <mergeCell ref="J2:Q2"/>
    <mergeCell ref="J3:Q3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opLeftCell="A48" workbookViewId="0">
      <selection activeCell="A3" sqref="A3"/>
    </sheetView>
  </sheetViews>
  <sheetFormatPr defaultColWidth="9.140625" defaultRowHeight="11.25" x14ac:dyDescent="0.2"/>
  <cols>
    <col min="1" max="1" width="6.7109375" style="96" customWidth="1"/>
    <col min="2" max="2" width="13" style="36" customWidth="1"/>
    <col min="3" max="3" width="4.140625" style="43" customWidth="1"/>
    <col min="4" max="4" width="7.85546875" style="41" customWidth="1"/>
    <col min="5" max="5" width="8.140625" style="36" bestFit="1" customWidth="1"/>
    <col min="6" max="7" width="7.28515625" style="36" customWidth="1"/>
    <col min="8" max="9" width="6.140625" style="36" customWidth="1"/>
    <col min="10" max="10" width="7.7109375" style="36" customWidth="1"/>
    <col min="11" max="11" width="8.140625" style="36" bestFit="1" customWidth="1"/>
    <col min="12" max="13" width="8" style="36" customWidth="1"/>
    <col min="14" max="14" width="6.85546875" style="36" bestFit="1" customWidth="1"/>
    <col min="15" max="15" width="6" style="36" customWidth="1"/>
    <col min="16" max="16" width="6.85546875" style="36" bestFit="1" customWidth="1"/>
    <col min="17" max="17" width="4.85546875" style="36" customWidth="1"/>
    <col min="18" max="18" width="5.85546875" style="36" customWidth="1"/>
    <col min="19" max="16384" width="9.140625" style="36"/>
  </cols>
  <sheetData>
    <row r="1" spans="1:19" s="93" customFormat="1" ht="18" customHeight="1" x14ac:dyDescent="0.2">
      <c r="A1" s="137" t="s">
        <v>189</v>
      </c>
      <c r="B1" s="138"/>
      <c r="C1" s="138"/>
      <c r="D1" s="138"/>
      <c r="E1" s="138"/>
      <c r="F1" s="177" t="s">
        <v>124</v>
      </c>
      <c r="G1" s="178"/>
      <c r="H1" s="178"/>
      <c r="I1" s="178"/>
      <c r="J1" s="178"/>
      <c r="K1" s="178"/>
      <c r="L1" s="178"/>
      <c r="M1" s="138"/>
      <c r="N1" s="138"/>
      <c r="O1" s="138"/>
      <c r="P1" s="138"/>
      <c r="Q1" s="139"/>
      <c r="R1" s="172" t="s">
        <v>190</v>
      </c>
      <c r="S1" s="173"/>
    </row>
    <row r="2" spans="1:19" ht="30" customHeight="1" x14ac:dyDescent="0.2">
      <c r="A2" s="108" t="s">
        <v>142</v>
      </c>
      <c r="B2" s="28" t="s">
        <v>115</v>
      </c>
      <c r="C2" s="42" t="s">
        <v>116</v>
      </c>
      <c r="D2" s="29" t="s">
        <v>117</v>
      </c>
      <c r="E2" s="29" t="s">
        <v>118</v>
      </c>
      <c r="F2" s="31" t="s">
        <v>144</v>
      </c>
      <c r="G2" s="29" t="s">
        <v>58</v>
      </c>
      <c r="H2" s="31" t="s">
        <v>178</v>
      </c>
      <c r="I2" s="31" t="s">
        <v>177</v>
      </c>
      <c r="J2" s="31" t="s">
        <v>183</v>
      </c>
      <c r="K2" s="31" t="s">
        <v>185</v>
      </c>
      <c r="L2" s="31" t="s">
        <v>180</v>
      </c>
      <c r="M2" s="31" t="s">
        <v>51</v>
      </c>
      <c r="N2" s="30" t="s">
        <v>121</v>
      </c>
      <c r="O2" s="30" t="s">
        <v>123</v>
      </c>
      <c r="P2" s="31" t="s">
        <v>41</v>
      </c>
      <c r="Q2" s="29" t="s">
        <v>120</v>
      </c>
      <c r="R2" s="30" t="s">
        <v>122</v>
      </c>
      <c r="S2" s="31" t="s">
        <v>119</v>
      </c>
    </row>
    <row r="3" spans="1:19" ht="12" customHeight="1" x14ac:dyDescent="0.2">
      <c r="A3" s="56" t="s">
        <v>35</v>
      </c>
      <c r="B3" s="71"/>
      <c r="C3" s="70"/>
      <c r="D3" s="72"/>
      <c r="E3" s="73"/>
      <c r="F3" s="72">
        <v>3714.88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  <c r="S3" s="72">
        <f>SUM(F3:R3)</f>
        <v>3714.88</v>
      </c>
    </row>
    <row r="4" spans="1:19" ht="12" customHeight="1" x14ac:dyDescent="0.2">
      <c r="A4" s="56" t="s">
        <v>57</v>
      </c>
      <c r="B4" s="75" t="s">
        <v>44</v>
      </c>
      <c r="C4" s="70"/>
      <c r="D4" s="75"/>
      <c r="E4" s="75"/>
      <c r="F4" s="76"/>
      <c r="G4" s="75"/>
      <c r="H4" s="75"/>
      <c r="I4" s="75"/>
      <c r="J4" s="75"/>
      <c r="K4" s="75"/>
      <c r="L4" s="75">
        <v>1855</v>
      </c>
      <c r="M4" s="75"/>
      <c r="N4" s="75"/>
      <c r="O4" s="75"/>
      <c r="P4" s="75"/>
      <c r="Q4" s="76"/>
      <c r="R4" s="75"/>
      <c r="S4" s="75">
        <f>+S3+SUM(F4:R4)</f>
        <v>5569.88</v>
      </c>
    </row>
    <row r="5" spans="1:19" ht="12" customHeight="1" x14ac:dyDescent="0.2">
      <c r="A5" s="56" t="s">
        <v>57</v>
      </c>
      <c r="B5" s="71" t="s">
        <v>45</v>
      </c>
      <c r="C5" s="70"/>
      <c r="D5" s="75"/>
      <c r="E5" s="75"/>
      <c r="F5" s="76"/>
      <c r="G5" s="75"/>
      <c r="H5" s="75"/>
      <c r="I5" s="75"/>
      <c r="J5" s="75"/>
      <c r="K5" s="75"/>
      <c r="L5" s="75"/>
      <c r="M5" s="75">
        <v>637.5</v>
      </c>
      <c r="N5" s="75"/>
      <c r="O5" s="75"/>
      <c r="P5" s="75"/>
      <c r="Q5" s="76"/>
      <c r="R5" s="75"/>
      <c r="S5" s="75">
        <f t="shared" ref="S5:S43" si="0">+S4+SUM(F5:R5)</f>
        <v>6207.38</v>
      </c>
    </row>
    <row r="6" spans="1:19" ht="12" customHeight="1" x14ac:dyDescent="0.2">
      <c r="A6" s="56" t="s">
        <v>57</v>
      </c>
      <c r="B6" s="71" t="s">
        <v>126</v>
      </c>
      <c r="C6" s="70"/>
      <c r="D6" s="75"/>
      <c r="E6" s="75"/>
      <c r="F6" s="76"/>
      <c r="G6" s="75">
        <v>-95</v>
      </c>
      <c r="H6" s="75"/>
      <c r="I6" s="75"/>
      <c r="J6" s="75"/>
      <c r="K6" s="75"/>
      <c r="L6" s="75"/>
      <c r="M6" s="75"/>
      <c r="N6" s="75"/>
      <c r="O6" s="75"/>
      <c r="P6" s="75"/>
      <c r="Q6" s="76"/>
      <c r="R6" s="75"/>
      <c r="S6" s="75">
        <f t="shared" si="0"/>
        <v>6112.38</v>
      </c>
    </row>
    <row r="7" spans="1:19" ht="12" customHeight="1" x14ac:dyDescent="0.2">
      <c r="A7" s="94"/>
      <c r="B7" s="78"/>
      <c r="C7" s="77"/>
      <c r="D7" s="79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5">
        <f t="shared" si="0"/>
        <v>6112.38</v>
      </c>
    </row>
    <row r="8" spans="1:19" ht="12" customHeight="1" x14ac:dyDescent="0.2">
      <c r="A8" s="56">
        <v>42557</v>
      </c>
      <c r="B8" s="71" t="s">
        <v>45</v>
      </c>
      <c r="C8" s="70" t="s">
        <v>77</v>
      </c>
      <c r="D8" s="75">
        <v>-637.5</v>
      </c>
      <c r="E8" s="75">
        <v>-637.5</v>
      </c>
      <c r="F8" s="76"/>
      <c r="G8" s="75"/>
      <c r="H8" s="75"/>
      <c r="I8" s="75"/>
      <c r="J8" s="75"/>
      <c r="K8" s="75"/>
      <c r="L8" s="75"/>
      <c r="M8" s="75">
        <v>-637.5</v>
      </c>
      <c r="N8" s="75"/>
      <c r="O8" s="75"/>
      <c r="P8" s="75"/>
      <c r="Q8" s="76"/>
      <c r="R8" s="75"/>
      <c r="S8" s="75">
        <f t="shared" si="0"/>
        <v>5474.88</v>
      </c>
    </row>
    <row r="9" spans="1:19" ht="12" customHeight="1" x14ac:dyDescent="0.2">
      <c r="A9" s="56">
        <v>42559</v>
      </c>
      <c r="B9" s="71" t="s">
        <v>160</v>
      </c>
      <c r="C9" s="70" t="s">
        <v>77</v>
      </c>
      <c r="D9" s="75">
        <v>95</v>
      </c>
      <c r="E9" s="75">
        <v>95</v>
      </c>
      <c r="F9" s="76"/>
      <c r="G9" s="75">
        <v>95</v>
      </c>
      <c r="H9" s="75"/>
      <c r="I9" s="75"/>
      <c r="J9" s="75"/>
      <c r="K9" s="75"/>
      <c r="L9" s="75"/>
      <c r="M9" s="75"/>
      <c r="N9" s="75"/>
      <c r="O9" s="75"/>
      <c r="P9" s="75"/>
      <c r="Q9" s="76"/>
      <c r="R9" s="75"/>
      <c r="S9" s="75">
        <f t="shared" si="0"/>
        <v>5569.88</v>
      </c>
    </row>
    <row r="10" spans="1:19" ht="12" customHeight="1" x14ac:dyDescent="0.2">
      <c r="A10" s="56">
        <v>43655</v>
      </c>
      <c r="B10" s="71" t="s">
        <v>126</v>
      </c>
      <c r="C10" s="70" t="s">
        <v>77</v>
      </c>
      <c r="D10" s="75">
        <v>95</v>
      </c>
      <c r="E10" s="75">
        <v>95</v>
      </c>
      <c r="F10" s="75"/>
      <c r="G10" s="75">
        <v>95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>
        <f t="shared" si="0"/>
        <v>5664.88</v>
      </c>
    </row>
    <row r="11" spans="1:19" ht="12" customHeight="1" x14ac:dyDescent="0.2">
      <c r="A11" s="56">
        <v>42564</v>
      </c>
      <c r="B11" s="75" t="s">
        <v>44</v>
      </c>
      <c r="C11" s="81" t="s">
        <v>110</v>
      </c>
      <c r="D11" s="75">
        <v>-1855</v>
      </c>
      <c r="E11" s="75">
        <v>-1855</v>
      </c>
      <c r="F11" s="76"/>
      <c r="G11" s="75"/>
      <c r="H11" s="75"/>
      <c r="I11" s="75"/>
      <c r="J11" s="75"/>
      <c r="K11" s="75"/>
      <c r="L11" s="75">
        <v>-1855</v>
      </c>
      <c r="M11" s="75"/>
      <c r="N11" s="75"/>
      <c r="O11" s="75"/>
      <c r="P11" s="75"/>
      <c r="Q11" s="76"/>
      <c r="R11" s="75"/>
      <c r="S11" s="75">
        <f t="shared" si="0"/>
        <v>3809.88</v>
      </c>
    </row>
    <row r="12" spans="1:19" ht="12" customHeight="1" x14ac:dyDescent="0.2">
      <c r="A12" s="56">
        <v>43655</v>
      </c>
      <c r="B12" s="71" t="s">
        <v>126</v>
      </c>
      <c r="C12" s="70" t="s">
        <v>77</v>
      </c>
      <c r="D12" s="75">
        <v>95</v>
      </c>
      <c r="E12" s="75">
        <v>95</v>
      </c>
      <c r="F12" s="76"/>
      <c r="G12" s="75">
        <v>95</v>
      </c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75"/>
      <c r="S12" s="75">
        <f t="shared" si="0"/>
        <v>3904.88</v>
      </c>
    </row>
    <row r="13" spans="1:19" ht="12" customHeight="1" x14ac:dyDescent="0.2">
      <c r="A13" s="56">
        <v>43656</v>
      </c>
      <c r="B13" s="71" t="s">
        <v>126</v>
      </c>
      <c r="C13" s="70" t="s">
        <v>77</v>
      </c>
      <c r="D13" s="75">
        <v>95</v>
      </c>
      <c r="E13" s="75">
        <v>95</v>
      </c>
      <c r="F13" s="76"/>
      <c r="G13" s="75">
        <v>95</v>
      </c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75"/>
      <c r="S13" s="75">
        <f t="shared" si="0"/>
        <v>3999.88</v>
      </c>
    </row>
    <row r="14" spans="1:19" ht="12" customHeight="1" x14ac:dyDescent="0.2">
      <c r="A14" s="56">
        <v>43657</v>
      </c>
      <c r="B14" s="71" t="s">
        <v>126</v>
      </c>
      <c r="C14" s="70" t="s">
        <v>77</v>
      </c>
      <c r="D14" s="75">
        <v>95</v>
      </c>
      <c r="E14" s="75">
        <v>95</v>
      </c>
      <c r="F14" s="75"/>
      <c r="G14" s="75">
        <v>95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>
        <f t="shared" si="0"/>
        <v>4094.88</v>
      </c>
    </row>
    <row r="15" spans="1:19" ht="12" customHeight="1" x14ac:dyDescent="0.2">
      <c r="A15" s="56">
        <v>43688</v>
      </c>
      <c r="B15" s="71" t="s">
        <v>127</v>
      </c>
      <c r="C15" s="70" t="s">
        <v>77</v>
      </c>
      <c r="D15" s="75">
        <v>48</v>
      </c>
      <c r="E15" s="75">
        <v>48</v>
      </c>
      <c r="F15" s="75"/>
      <c r="G15" s="75"/>
      <c r="H15" s="75"/>
      <c r="I15" s="75"/>
      <c r="J15" s="75">
        <v>48</v>
      </c>
      <c r="K15" s="75"/>
      <c r="L15" s="75"/>
      <c r="M15" s="75"/>
      <c r="N15" s="75"/>
      <c r="O15" s="75"/>
      <c r="P15" s="75"/>
      <c r="Q15" s="75"/>
      <c r="R15" s="75"/>
      <c r="S15" s="75">
        <f t="shared" si="0"/>
        <v>4142.88</v>
      </c>
    </row>
    <row r="16" spans="1:19" ht="12" customHeight="1" x14ac:dyDescent="0.2">
      <c r="A16" s="56">
        <v>43688</v>
      </c>
      <c r="B16" s="71" t="s">
        <v>127</v>
      </c>
      <c r="C16" s="70" t="s">
        <v>77</v>
      </c>
      <c r="D16" s="75">
        <v>24</v>
      </c>
      <c r="E16" s="75">
        <v>24</v>
      </c>
      <c r="F16" s="75"/>
      <c r="G16" s="75"/>
      <c r="H16" s="75"/>
      <c r="I16" s="75"/>
      <c r="J16" s="75">
        <v>24</v>
      </c>
      <c r="K16" s="75"/>
      <c r="L16" s="75"/>
      <c r="M16" s="75"/>
      <c r="N16" s="75"/>
      <c r="O16" s="75"/>
      <c r="P16" s="75"/>
      <c r="Q16" s="75"/>
      <c r="R16" s="75"/>
      <c r="S16" s="75">
        <f t="shared" si="0"/>
        <v>4166.88</v>
      </c>
    </row>
    <row r="17" spans="1:19" ht="12" customHeight="1" x14ac:dyDescent="0.2">
      <c r="A17" s="56">
        <v>43689</v>
      </c>
      <c r="B17" s="71" t="s">
        <v>127</v>
      </c>
      <c r="C17" s="70" t="s">
        <v>77</v>
      </c>
      <c r="D17" s="75">
        <v>24</v>
      </c>
      <c r="E17" s="75">
        <v>24</v>
      </c>
      <c r="F17" s="75"/>
      <c r="G17" s="75"/>
      <c r="H17" s="75"/>
      <c r="I17" s="75"/>
      <c r="J17" s="75">
        <v>24</v>
      </c>
      <c r="K17" s="75"/>
      <c r="L17" s="75"/>
      <c r="M17" s="75"/>
      <c r="N17" s="75"/>
      <c r="O17" s="75"/>
      <c r="P17" s="75"/>
      <c r="Q17" s="75"/>
      <c r="R17" s="75"/>
      <c r="S17" s="75">
        <f t="shared" si="0"/>
        <v>4190.88</v>
      </c>
    </row>
    <row r="18" spans="1:19" ht="12" customHeight="1" x14ac:dyDescent="0.2">
      <c r="A18" s="56">
        <v>43689</v>
      </c>
      <c r="B18" s="71" t="s">
        <v>127</v>
      </c>
      <c r="C18" s="70" t="s">
        <v>77</v>
      </c>
      <c r="D18" s="75">
        <v>48</v>
      </c>
      <c r="E18" s="75">
        <v>48</v>
      </c>
      <c r="F18" s="75"/>
      <c r="G18" s="75"/>
      <c r="H18" s="75"/>
      <c r="I18" s="75"/>
      <c r="J18" s="75">
        <v>48</v>
      </c>
      <c r="K18" s="75"/>
      <c r="L18" s="75"/>
      <c r="M18" s="75"/>
      <c r="N18" s="75"/>
      <c r="O18" s="75"/>
      <c r="P18" s="75"/>
      <c r="Q18" s="75"/>
      <c r="R18" s="75"/>
      <c r="S18" s="75">
        <f t="shared" si="0"/>
        <v>4238.88</v>
      </c>
    </row>
    <row r="19" spans="1:19" ht="12" customHeight="1" x14ac:dyDescent="0.2">
      <c r="A19" s="56">
        <v>43690</v>
      </c>
      <c r="B19" s="71" t="s">
        <v>127</v>
      </c>
      <c r="C19" s="70" t="s">
        <v>77</v>
      </c>
      <c r="D19" s="75">
        <v>24</v>
      </c>
      <c r="E19" s="75">
        <v>24</v>
      </c>
      <c r="F19" s="75"/>
      <c r="G19" s="75"/>
      <c r="H19" s="75"/>
      <c r="I19" s="75"/>
      <c r="J19" s="75">
        <v>24</v>
      </c>
      <c r="K19" s="75"/>
      <c r="L19" s="75"/>
      <c r="M19" s="75"/>
      <c r="N19" s="75"/>
      <c r="O19" s="75"/>
      <c r="P19" s="75"/>
      <c r="Q19" s="75"/>
      <c r="R19" s="75"/>
      <c r="S19" s="75">
        <f t="shared" si="0"/>
        <v>4262.88</v>
      </c>
    </row>
    <row r="20" spans="1:19" ht="12" customHeight="1" x14ac:dyDescent="0.2">
      <c r="A20" s="56">
        <v>43691</v>
      </c>
      <c r="B20" s="71" t="s">
        <v>127</v>
      </c>
      <c r="C20" s="70" t="s">
        <v>77</v>
      </c>
      <c r="D20" s="75">
        <v>24</v>
      </c>
      <c r="E20" s="75">
        <v>24</v>
      </c>
      <c r="F20" s="75"/>
      <c r="G20" s="75"/>
      <c r="H20" s="75"/>
      <c r="I20" s="75"/>
      <c r="J20" s="75">
        <v>24</v>
      </c>
      <c r="K20" s="75"/>
      <c r="L20" s="75"/>
      <c r="M20" s="75"/>
      <c r="N20" s="75"/>
      <c r="O20" s="75"/>
      <c r="P20" s="75"/>
      <c r="Q20" s="75"/>
      <c r="R20" s="75"/>
      <c r="S20" s="75">
        <f t="shared" si="0"/>
        <v>4286.88</v>
      </c>
    </row>
    <row r="21" spans="1:19" ht="12" customHeight="1" x14ac:dyDescent="0.2">
      <c r="A21" s="56">
        <v>43691</v>
      </c>
      <c r="B21" s="71" t="s">
        <v>127</v>
      </c>
      <c r="C21" s="70" t="s">
        <v>77</v>
      </c>
      <c r="D21" s="75">
        <v>24</v>
      </c>
      <c r="E21" s="75">
        <v>24</v>
      </c>
      <c r="F21" s="75"/>
      <c r="G21" s="75"/>
      <c r="H21" s="75"/>
      <c r="I21" s="75"/>
      <c r="J21" s="75">
        <v>24</v>
      </c>
      <c r="K21" s="75"/>
      <c r="L21" s="75"/>
      <c r="M21" s="75"/>
      <c r="N21" s="75"/>
      <c r="O21" s="75"/>
      <c r="P21" s="75"/>
      <c r="Q21" s="75"/>
      <c r="R21" s="75"/>
      <c r="S21" s="75">
        <f t="shared" si="0"/>
        <v>4310.88</v>
      </c>
    </row>
    <row r="22" spans="1:19" ht="12" customHeight="1" x14ac:dyDescent="0.2">
      <c r="A22" s="56">
        <v>43693</v>
      </c>
      <c r="B22" s="71" t="s">
        <v>126</v>
      </c>
      <c r="C22" s="70" t="s">
        <v>77</v>
      </c>
      <c r="D22" s="75">
        <v>95</v>
      </c>
      <c r="E22" s="75">
        <v>95</v>
      </c>
      <c r="F22" s="75"/>
      <c r="G22" s="75">
        <v>95</v>
      </c>
      <c r="H22" s="75">
        <v>50</v>
      </c>
      <c r="I22" s="75"/>
      <c r="J22" s="75"/>
      <c r="K22" s="75"/>
      <c r="L22" s="75">
        <v>55</v>
      </c>
      <c r="M22" s="75"/>
      <c r="N22" s="75"/>
      <c r="O22" s="75"/>
      <c r="P22" s="75"/>
      <c r="Q22" s="75"/>
      <c r="R22" s="75"/>
      <c r="S22" s="75">
        <f t="shared" si="0"/>
        <v>4510.88</v>
      </c>
    </row>
    <row r="23" spans="1:19" ht="12" customHeight="1" x14ac:dyDescent="0.2">
      <c r="A23" s="56">
        <v>43709</v>
      </c>
      <c r="B23" s="71" t="s">
        <v>174</v>
      </c>
      <c r="C23" s="70" t="s">
        <v>77</v>
      </c>
      <c r="D23" s="72">
        <v>-324</v>
      </c>
      <c r="E23" s="75">
        <v>-324</v>
      </c>
      <c r="F23" s="75"/>
      <c r="G23" s="75"/>
      <c r="H23" s="75"/>
      <c r="I23" s="75"/>
      <c r="J23" s="83"/>
      <c r="K23" s="83"/>
      <c r="L23" s="72"/>
      <c r="M23" s="72"/>
      <c r="N23" s="72">
        <v>-324</v>
      </c>
      <c r="O23" s="75"/>
      <c r="P23" s="75"/>
      <c r="Q23" s="75"/>
      <c r="R23" s="75"/>
      <c r="S23" s="75">
        <f t="shared" si="0"/>
        <v>4186.88</v>
      </c>
    </row>
    <row r="24" spans="1:19" ht="12" customHeight="1" x14ac:dyDescent="0.2">
      <c r="A24" s="56">
        <v>43709</v>
      </c>
      <c r="B24" s="71" t="s">
        <v>126</v>
      </c>
      <c r="C24" s="70" t="s">
        <v>77</v>
      </c>
      <c r="D24" s="75">
        <v>95</v>
      </c>
      <c r="E24" s="75">
        <v>95</v>
      </c>
      <c r="F24" s="76"/>
      <c r="G24" s="75">
        <v>95</v>
      </c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75"/>
      <c r="S24" s="75">
        <f t="shared" si="0"/>
        <v>4281.88</v>
      </c>
    </row>
    <row r="25" spans="1:19" ht="12" customHeight="1" x14ac:dyDescent="0.2">
      <c r="A25" s="56">
        <v>43709</v>
      </c>
      <c r="B25" s="71" t="s">
        <v>126</v>
      </c>
      <c r="C25" s="70" t="s">
        <v>77</v>
      </c>
      <c r="D25" s="75">
        <v>95</v>
      </c>
      <c r="E25" s="75">
        <v>95</v>
      </c>
      <c r="F25" s="75"/>
      <c r="G25" s="75">
        <v>95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>
        <f t="shared" si="0"/>
        <v>4376.88</v>
      </c>
    </row>
    <row r="26" spans="1:19" ht="12" customHeight="1" x14ac:dyDescent="0.2">
      <c r="A26" s="174">
        <v>43720</v>
      </c>
      <c r="B26" s="71" t="s">
        <v>159</v>
      </c>
      <c r="C26" s="175"/>
      <c r="D26" s="75">
        <v>570</v>
      </c>
      <c r="E26" s="75"/>
      <c r="F26" s="76"/>
      <c r="G26" s="75">
        <v>570</v>
      </c>
      <c r="H26" s="75"/>
      <c r="I26" s="75">
        <v>35</v>
      </c>
      <c r="J26" s="75"/>
      <c r="K26" s="75"/>
      <c r="L26" s="75"/>
      <c r="M26" s="75"/>
      <c r="N26" s="75"/>
      <c r="O26" s="75"/>
      <c r="P26" s="75"/>
      <c r="Q26" s="76"/>
      <c r="R26" s="75"/>
      <c r="S26" s="75">
        <f t="shared" si="0"/>
        <v>4981.88</v>
      </c>
    </row>
    <row r="27" spans="1:19" ht="12" customHeight="1" x14ac:dyDescent="0.2">
      <c r="A27" s="174"/>
      <c r="B27" s="75" t="s">
        <v>41</v>
      </c>
      <c r="C27" s="175"/>
      <c r="D27" s="75">
        <v>-30</v>
      </c>
      <c r="E27" s="75"/>
      <c r="F27" s="76"/>
      <c r="G27" s="75"/>
      <c r="H27" s="75"/>
      <c r="I27" s="75"/>
      <c r="J27" s="75"/>
      <c r="K27" s="75"/>
      <c r="L27" s="75"/>
      <c r="M27" s="75"/>
      <c r="N27" s="75"/>
      <c r="O27" s="75"/>
      <c r="P27" s="75">
        <v>-30</v>
      </c>
      <c r="Q27" s="76"/>
      <c r="R27" s="75"/>
      <c r="S27" s="75">
        <f t="shared" si="0"/>
        <v>4951.88</v>
      </c>
    </row>
    <row r="28" spans="1:19" ht="12" customHeight="1" x14ac:dyDescent="0.2">
      <c r="A28" s="171"/>
      <c r="B28" s="71" t="s">
        <v>181</v>
      </c>
      <c r="C28" s="176"/>
      <c r="D28" s="75">
        <v>480</v>
      </c>
      <c r="E28" s="75">
        <f>SUM(D26:D28)</f>
        <v>1020</v>
      </c>
      <c r="F28" s="76"/>
      <c r="G28" s="75"/>
      <c r="H28" s="75"/>
      <c r="I28" s="75"/>
      <c r="J28" s="75">
        <v>480</v>
      </c>
      <c r="K28" s="75"/>
      <c r="L28" s="75"/>
      <c r="M28" s="75"/>
      <c r="N28" s="75"/>
      <c r="O28" s="75"/>
      <c r="P28" s="75"/>
      <c r="Q28" s="76"/>
      <c r="R28" s="75"/>
      <c r="S28" s="75">
        <f t="shared" si="0"/>
        <v>5431.88</v>
      </c>
    </row>
    <row r="29" spans="1:19" ht="12" customHeight="1" x14ac:dyDescent="0.2">
      <c r="A29" s="56">
        <v>43720</v>
      </c>
      <c r="B29" s="71" t="s">
        <v>126</v>
      </c>
      <c r="C29" s="70" t="s">
        <v>77</v>
      </c>
      <c r="D29" s="75">
        <v>95</v>
      </c>
      <c r="E29" s="75">
        <v>95</v>
      </c>
      <c r="F29" s="75"/>
      <c r="G29" s="75">
        <v>95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>
        <f t="shared" si="0"/>
        <v>5526.88</v>
      </c>
    </row>
    <row r="30" spans="1:19" ht="12" customHeight="1" x14ac:dyDescent="0.2">
      <c r="A30" s="56">
        <v>43724</v>
      </c>
      <c r="B30" s="71" t="s">
        <v>179</v>
      </c>
      <c r="C30" s="70" t="s">
        <v>90</v>
      </c>
      <c r="D30" s="75">
        <v>-55</v>
      </c>
      <c r="E30" s="75">
        <v>-55</v>
      </c>
      <c r="F30" s="75"/>
      <c r="G30" s="75"/>
      <c r="H30" s="75"/>
      <c r="I30" s="75"/>
      <c r="J30" s="75"/>
      <c r="K30" s="75"/>
      <c r="L30" s="75">
        <v>-55</v>
      </c>
      <c r="M30" s="75"/>
      <c r="N30" s="75"/>
      <c r="O30" s="75"/>
      <c r="P30" s="75"/>
      <c r="Q30" s="75"/>
      <c r="R30" s="75"/>
      <c r="S30" s="75">
        <f t="shared" si="0"/>
        <v>5471.88</v>
      </c>
    </row>
    <row r="31" spans="1:19" ht="12" customHeight="1" x14ac:dyDescent="0.2">
      <c r="A31" s="56">
        <v>43724</v>
      </c>
      <c r="B31" s="71" t="s">
        <v>184</v>
      </c>
      <c r="C31" s="70" t="s">
        <v>77</v>
      </c>
      <c r="D31" s="75">
        <v>-730</v>
      </c>
      <c r="E31" s="75">
        <v>-730</v>
      </c>
      <c r="F31" s="75"/>
      <c r="G31" s="75"/>
      <c r="H31" s="75"/>
      <c r="I31" s="75"/>
      <c r="J31" s="75"/>
      <c r="K31" s="75">
        <v>-730</v>
      </c>
      <c r="L31" s="75"/>
      <c r="M31" s="75"/>
      <c r="N31" s="75"/>
      <c r="O31" s="75"/>
      <c r="P31" s="75"/>
      <c r="Q31" s="75"/>
      <c r="R31" s="75"/>
      <c r="S31" s="75">
        <f t="shared" si="0"/>
        <v>4741.88</v>
      </c>
    </row>
    <row r="32" spans="1:19" ht="12" customHeight="1" x14ac:dyDescent="0.2">
      <c r="A32" s="56">
        <v>43726</v>
      </c>
      <c r="B32" s="71" t="s">
        <v>126</v>
      </c>
      <c r="C32" s="70" t="s">
        <v>77</v>
      </c>
      <c r="D32" s="75">
        <v>95</v>
      </c>
      <c r="E32" s="75">
        <v>95</v>
      </c>
      <c r="F32" s="76"/>
      <c r="G32" s="75">
        <v>95</v>
      </c>
      <c r="H32" s="75"/>
      <c r="I32" s="75"/>
      <c r="J32" s="75"/>
      <c r="K32" s="75"/>
      <c r="L32" s="75"/>
      <c r="M32" s="75"/>
      <c r="N32" s="75"/>
      <c r="O32" s="75"/>
      <c r="P32" s="75"/>
      <c r="Q32" s="76"/>
      <c r="R32" s="75"/>
      <c r="S32" s="75">
        <f t="shared" si="0"/>
        <v>4836.88</v>
      </c>
    </row>
    <row r="33" spans="1:21" ht="12" customHeight="1" x14ac:dyDescent="0.2">
      <c r="A33" s="56">
        <v>43726</v>
      </c>
      <c r="B33" s="71" t="s">
        <v>126</v>
      </c>
      <c r="C33" s="70" t="s">
        <v>77</v>
      </c>
      <c r="D33" s="75">
        <v>95</v>
      </c>
      <c r="E33" s="75">
        <v>95</v>
      </c>
      <c r="F33" s="76"/>
      <c r="G33" s="75">
        <v>95</v>
      </c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75"/>
      <c r="S33" s="75">
        <f t="shared" si="0"/>
        <v>4931.88</v>
      </c>
    </row>
    <row r="34" spans="1:21" ht="12" customHeight="1" x14ac:dyDescent="0.2">
      <c r="A34" s="56">
        <v>43727</v>
      </c>
      <c r="B34" s="71" t="s">
        <v>126</v>
      </c>
      <c r="C34" s="70" t="s">
        <v>77</v>
      </c>
      <c r="D34" s="75">
        <v>95</v>
      </c>
      <c r="E34" s="75">
        <v>95</v>
      </c>
      <c r="F34" s="75"/>
      <c r="G34" s="75">
        <v>95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>
        <f t="shared" si="0"/>
        <v>5026.88</v>
      </c>
    </row>
    <row r="35" spans="1:21" ht="12" customHeight="1" x14ac:dyDescent="0.2">
      <c r="A35" s="56">
        <v>43727</v>
      </c>
      <c r="B35" s="71" t="s">
        <v>126</v>
      </c>
      <c r="C35" s="70" t="s">
        <v>77</v>
      </c>
      <c r="D35" s="75">
        <v>95</v>
      </c>
      <c r="E35" s="75">
        <v>95</v>
      </c>
      <c r="F35" s="75"/>
      <c r="G35" s="75">
        <v>95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>
        <f t="shared" si="0"/>
        <v>5121.88</v>
      </c>
    </row>
    <row r="36" spans="1:21" ht="12" customHeight="1" x14ac:dyDescent="0.2">
      <c r="A36" s="56">
        <v>43728</v>
      </c>
      <c r="B36" s="71" t="s">
        <v>126</v>
      </c>
      <c r="C36" s="70" t="s">
        <v>77</v>
      </c>
      <c r="D36" s="75">
        <v>95</v>
      </c>
      <c r="E36" s="75">
        <v>95</v>
      </c>
      <c r="F36" s="75"/>
      <c r="G36" s="75">
        <v>95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>
        <f t="shared" si="0"/>
        <v>5216.88</v>
      </c>
    </row>
    <row r="37" spans="1:21" ht="12" customHeight="1" x14ac:dyDescent="0.2">
      <c r="A37" s="56">
        <v>43728</v>
      </c>
      <c r="B37" s="71" t="s">
        <v>126</v>
      </c>
      <c r="C37" s="70" t="s">
        <v>77</v>
      </c>
      <c r="D37" s="75">
        <v>95</v>
      </c>
      <c r="E37" s="75">
        <v>95</v>
      </c>
      <c r="F37" s="75"/>
      <c r="G37" s="75">
        <v>95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>
        <f t="shared" si="0"/>
        <v>5311.88</v>
      </c>
    </row>
    <row r="38" spans="1:21" ht="12" customHeight="1" x14ac:dyDescent="0.2">
      <c r="A38" s="56">
        <v>43801</v>
      </c>
      <c r="B38" s="71" t="s">
        <v>181</v>
      </c>
      <c r="C38" s="70" t="s">
        <v>77</v>
      </c>
      <c r="D38" s="75">
        <v>24</v>
      </c>
      <c r="E38" s="75">
        <v>24</v>
      </c>
      <c r="F38" s="75"/>
      <c r="G38" s="75"/>
      <c r="H38" s="75"/>
      <c r="I38" s="75"/>
      <c r="J38" s="75">
        <v>24</v>
      </c>
      <c r="K38" s="75"/>
      <c r="L38" s="75"/>
      <c r="M38" s="75"/>
      <c r="N38" s="75"/>
      <c r="O38" s="75"/>
      <c r="P38" s="75"/>
      <c r="Q38" s="75"/>
      <c r="R38" s="75"/>
      <c r="S38" s="75">
        <f t="shared" si="0"/>
        <v>5335.88</v>
      </c>
    </row>
    <row r="39" spans="1:21" ht="12" customHeight="1" x14ac:dyDescent="0.2">
      <c r="A39" s="56">
        <v>43801</v>
      </c>
      <c r="B39" s="71" t="s">
        <v>181</v>
      </c>
      <c r="C39" s="70" t="s">
        <v>77</v>
      </c>
      <c r="D39" s="75">
        <v>24</v>
      </c>
      <c r="E39" s="75">
        <v>24</v>
      </c>
      <c r="F39" s="75"/>
      <c r="G39" s="75"/>
      <c r="H39" s="75"/>
      <c r="I39" s="75"/>
      <c r="J39" s="75">
        <v>24</v>
      </c>
      <c r="K39" s="75"/>
      <c r="L39" s="75"/>
      <c r="M39" s="75"/>
      <c r="N39" s="75"/>
      <c r="O39" s="75"/>
      <c r="P39" s="75"/>
      <c r="Q39" s="75"/>
      <c r="R39" s="75"/>
      <c r="S39" s="75">
        <f t="shared" si="0"/>
        <v>5359.88</v>
      </c>
    </row>
    <row r="40" spans="1:21" ht="12" customHeight="1" x14ac:dyDescent="0.2">
      <c r="A40" s="56">
        <v>43802</v>
      </c>
      <c r="B40" s="71" t="s">
        <v>181</v>
      </c>
      <c r="C40" s="70" t="s">
        <v>77</v>
      </c>
      <c r="D40" s="75">
        <v>24</v>
      </c>
      <c r="E40" s="75">
        <v>24</v>
      </c>
      <c r="F40" s="75"/>
      <c r="G40" s="75"/>
      <c r="H40" s="75"/>
      <c r="I40" s="75"/>
      <c r="J40" s="75">
        <v>24</v>
      </c>
      <c r="K40" s="75"/>
      <c r="L40" s="75"/>
      <c r="M40" s="75"/>
      <c r="N40" s="75"/>
      <c r="O40" s="75"/>
      <c r="P40" s="75"/>
      <c r="Q40" s="75"/>
      <c r="R40" s="75"/>
      <c r="S40" s="75">
        <f t="shared" si="0"/>
        <v>5383.88</v>
      </c>
    </row>
    <row r="41" spans="1:21" ht="12" customHeight="1" x14ac:dyDescent="0.2">
      <c r="A41" s="56">
        <v>43802</v>
      </c>
      <c r="B41" s="71" t="s">
        <v>181</v>
      </c>
      <c r="C41" s="70" t="s">
        <v>77</v>
      </c>
      <c r="D41" s="75">
        <v>24</v>
      </c>
      <c r="E41" s="75">
        <v>24</v>
      </c>
      <c r="F41" s="75"/>
      <c r="G41" s="75"/>
      <c r="H41" s="75"/>
      <c r="I41" s="75"/>
      <c r="J41" s="75">
        <v>24</v>
      </c>
      <c r="K41" s="75"/>
      <c r="L41" s="75"/>
      <c r="M41" s="75"/>
      <c r="N41" s="75"/>
      <c r="O41" s="75"/>
      <c r="P41" s="75"/>
      <c r="Q41" s="75"/>
      <c r="R41" s="75"/>
      <c r="S41" s="75">
        <f t="shared" si="0"/>
        <v>5407.88</v>
      </c>
    </row>
    <row r="42" spans="1:21" ht="12" customHeight="1" x14ac:dyDescent="0.2">
      <c r="A42" s="56">
        <v>43803</v>
      </c>
      <c r="B42" s="71" t="s">
        <v>181</v>
      </c>
      <c r="C42" s="70" t="s">
        <v>77</v>
      </c>
      <c r="D42" s="75">
        <v>24</v>
      </c>
      <c r="E42" s="75">
        <v>24</v>
      </c>
      <c r="F42" s="75"/>
      <c r="G42" s="75"/>
      <c r="H42" s="75"/>
      <c r="I42" s="75"/>
      <c r="J42" s="75">
        <v>24</v>
      </c>
      <c r="K42" s="75"/>
      <c r="L42" s="75"/>
      <c r="M42" s="75"/>
      <c r="N42" s="75"/>
      <c r="O42" s="75"/>
      <c r="P42" s="75"/>
      <c r="Q42" s="75"/>
      <c r="R42" s="75"/>
      <c r="S42" s="75">
        <f t="shared" si="0"/>
        <v>5431.88</v>
      </c>
    </row>
    <row r="43" spans="1:21" ht="12" customHeight="1" x14ac:dyDescent="0.2">
      <c r="A43" s="56">
        <v>43804</v>
      </c>
      <c r="B43" s="71" t="s">
        <v>181</v>
      </c>
      <c r="C43" s="70" t="s">
        <v>77</v>
      </c>
      <c r="D43" s="75">
        <v>24</v>
      </c>
      <c r="E43" s="75">
        <v>24</v>
      </c>
      <c r="F43" s="75"/>
      <c r="G43" s="75"/>
      <c r="H43" s="75"/>
      <c r="I43" s="75"/>
      <c r="J43" s="75">
        <v>24</v>
      </c>
      <c r="K43" s="75"/>
      <c r="L43" s="75"/>
      <c r="M43" s="75"/>
      <c r="N43" s="75"/>
      <c r="O43" s="75"/>
      <c r="P43" s="75"/>
      <c r="Q43" s="75"/>
      <c r="R43" s="75"/>
      <c r="S43" s="75">
        <f t="shared" si="0"/>
        <v>5455.88</v>
      </c>
    </row>
    <row r="44" spans="1:21" ht="12.75" customHeight="1" x14ac:dyDescent="0.2">
      <c r="A44" s="56"/>
      <c r="B44" s="75" t="s">
        <v>125</v>
      </c>
      <c r="C44" s="70"/>
      <c r="D44" s="72">
        <f>SUM(D3:D43)</f>
        <v>-796.5</v>
      </c>
      <c r="E44" s="72">
        <f t="shared" ref="E44:R44" si="1">SUM(E3:E43)</f>
        <v>-796.5</v>
      </c>
      <c r="F44" s="72">
        <f t="shared" si="1"/>
        <v>3714.88</v>
      </c>
      <c r="G44" s="72">
        <f t="shared" si="1"/>
        <v>1900</v>
      </c>
      <c r="H44" s="72">
        <f t="shared" si="1"/>
        <v>50</v>
      </c>
      <c r="I44" s="72">
        <f t="shared" si="1"/>
        <v>35</v>
      </c>
      <c r="J44" s="72">
        <f t="shared" si="1"/>
        <v>840</v>
      </c>
      <c r="K44" s="72">
        <f t="shared" si="1"/>
        <v>-730</v>
      </c>
      <c r="L44" s="72">
        <f t="shared" si="1"/>
        <v>0</v>
      </c>
      <c r="M44" s="72">
        <f t="shared" si="1"/>
        <v>0</v>
      </c>
      <c r="N44" s="72">
        <f t="shared" si="1"/>
        <v>-324</v>
      </c>
      <c r="O44" s="72">
        <f t="shared" si="1"/>
        <v>0</v>
      </c>
      <c r="P44" s="72">
        <f t="shared" si="1"/>
        <v>-30</v>
      </c>
      <c r="Q44" s="72">
        <f t="shared" si="1"/>
        <v>0</v>
      </c>
      <c r="R44" s="72">
        <f t="shared" si="1"/>
        <v>0</v>
      </c>
      <c r="S44" s="75">
        <f>SUM(F44:R44)</f>
        <v>5455.88</v>
      </c>
      <c r="T44" s="45"/>
    </row>
    <row r="45" spans="1:21" s="93" customFormat="1" ht="18" customHeight="1" x14ac:dyDescent="0.2">
      <c r="A45" s="137" t="s">
        <v>189</v>
      </c>
      <c r="B45" s="138"/>
      <c r="C45" s="138"/>
      <c r="D45" s="138"/>
      <c r="E45" s="138"/>
      <c r="F45" s="177" t="s">
        <v>124</v>
      </c>
      <c r="G45" s="178"/>
      <c r="H45" s="178"/>
      <c r="I45" s="178"/>
      <c r="J45" s="178"/>
      <c r="K45" s="178"/>
      <c r="L45" s="178"/>
      <c r="M45" s="178"/>
      <c r="N45" s="138"/>
      <c r="O45" s="138"/>
      <c r="P45" s="138"/>
      <c r="Q45" s="139"/>
      <c r="R45" s="172" t="s">
        <v>190</v>
      </c>
      <c r="S45" s="173"/>
    </row>
    <row r="46" spans="1:21" ht="27" customHeight="1" x14ac:dyDescent="0.2">
      <c r="A46" s="56" t="s">
        <v>114</v>
      </c>
      <c r="B46" s="28" t="s">
        <v>115</v>
      </c>
      <c r="C46" s="42" t="s">
        <v>116</v>
      </c>
      <c r="D46" s="29" t="s">
        <v>117</v>
      </c>
      <c r="E46" s="29" t="s">
        <v>118</v>
      </c>
      <c r="F46" s="31" t="s">
        <v>144</v>
      </c>
      <c r="G46" s="29" t="s">
        <v>58</v>
      </c>
      <c r="H46" s="31" t="s">
        <v>178</v>
      </c>
      <c r="I46" s="31" t="s">
        <v>177</v>
      </c>
      <c r="J46" s="31" t="s">
        <v>183</v>
      </c>
      <c r="K46" s="31" t="s">
        <v>185</v>
      </c>
      <c r="L46" s="31" t="s">
        <v>180</v>
      </c>
      <c r="M46" s="31" t="s">
        <v>51</v>
      </c>
      <c r="N46" s="30" t="s">
        <v>121</v>
      </c>
      <c r="O46" s="30" t="s">
        <v>123</v>
      </c>
      <c r="P46" s="31" t="s">
        <v>41</v>
      </c>
      <c r="Q46" s="29" t="s">
        <v>120</v>
      </c>
      <c r="R46" s="30" t="s">
        <v>122</v>
      </c>
      <c r="S46" s="31" t="s">
        <v>119</v>
      </c>
    </row>
    <row r="47" spans="1:21" ht="12" customHeight="1" x14ac:dyDescent="0.2">
      <c r="A47" s="56"/>
      <c r="B47" s="75" t="s">
        <v>37</v>
      </c>
      <c r="C47" s="70"/>
      <c r="D47" s="72">
        <f t="shared" ref="D47:S47" si="2">D44</f>
        <v>-796.5</v>
      </c>
      <c r="E47" s="72">
        <f t="shared" si="2"/>
        <v>-796.5</v>
      </c>
      <c r="F47" s="72">
        <f t="shared" si="2"/>
        <v>3714.88</v>
      </c>
      <c r="G47" s="72">
        <f t="shared" si="2"/>
        <v>1900</v>
      </c>
      <c r="H47" s="72">
        <f t="shared" si="2"/>
        <v>50</v>
      </c>
      <c r="I47" s="72">
        <f t="shared" si="2"/>
        <v>35</v>
      </c>
      <c r="J47" s="72">
        <f>J44</f>
        <v>840</v>
      </c>
      <c r="K47" s="72">
        <f t="shared" ref="K47:O47" si="3">K44</f>
        <v>-730</v>
      </c>
      <c r="L47" s="72">
        <f t="shared" si="3"/>
        <v>0</v>
      </c>
      <c r="M47" s="72">
        <f t="shared" si="3"/>
        <v>0</v>
      </c>
      <c r="N47" s="72">
        <f t="shared" si="3"/>
        <v>-324</v>
      </c>
      <c r="O47" s="72">
        <f t="shared" si="3"/>
        <v>0</v>
      </c>
      <c r="P47" s="72">
        <f t="shared" si="2"/>
        <v>-30</v>
      </c>
      <c r="Q47" s="72">
        <f>Q44</f>
        <v>0</v>
      </c>
      <c r="R47" s="72">
        <f t="shared" si="2"/>
        <v>0</v>
      </c>
      <c r="S47" s="82">
        <f t="shared" si="2"/>
        <v>5455.88</v>
      </c>
      <c r="U47" s="63"/>
    </row>
    <row r="48" spans="1:21" ht="12" customHeight="1" x14ac:dyDescent="0.2">
      <c r="A48" s="56">
        <v>43814</v>
      </c>
      <c r="B48" s="71" t="s">
        <v>126</v>
      </c>
      <c r="C48" s="70" t="s">
        <v>77</v>
      </c>
      <c r="D48" s="75">
        <v>95</v>
      </c>
      <c r="E48" s="75">
        <v>95</v>
      </c>
      <c r="F48" s="75"/>
      <c r="G48" s="75">
        <v>95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>
        <f>+S47+SUM(F48:R48)</f>
        <v>5550.88</v>
      </c>
      <c r="U48" s="63"/>
    </row>
    <row r="49" spans="1:21" ht="12" customHeight="1" x14ac:dyDescent="0.2">
      <c r="A49" s="56">
        <v>43814</v>
      </c>
      <c r="B49" s="71" t="s">
        <v>126</v>
      </c>
      <c r="C49" s="70" t="s">
        <v>77</v>
      </c>
      <c r="D49" s="75">
        <v>95</v>
      </c>
      <c r="E49" s="75">
        <v>95</v>
      </c>
      <c r="F49" s="75"/>
      <c r="G49" s="75">
        <v>95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>
        <f t="shared" ref="S49:S86" si="4">+S48+SUM(F49:R49)</f>
        <v>5645.88</v>
      </c>
      <c r="U49" s="63"/>
    </row>
    <row r="50" spans="1:21" ht="12" customHeight="1" x14ac:dyDescent="0.2">
      <c r="A50" s="56">
        <v>43815</v>
      </c>
      <c r="B50" s="71" t="s">
        <v>126</v>
      </c>
      <c r="C50" s="90" t="s">
        <v>77</v>
      </c>
      <c r="D50" s="75">
        <v>130</v>
      </c>
      <c r="E50" s="75">
        <v>130</v>
      </c>
      <c r="F50" s="75"/>
      <c r="G50" s="75">
        <v>95</v>
      </c>
      <c r="H50" s="75"/>
      <c r="I50" s="75">
        <v>35</v>
      </c>
      <c r="J50" s="75"/>
      <c r="K50" s="75"/>
      <c r="L50" s="75"/>
      <c r="M50" s="75"/>
      <c r="N50" s="75"/>
      <c r="O50" s="75"/>
      <c r="P50" s="75"/>
      <c r="Q50" s="75"/>
      <c r="R50" s="75"/>
      <c r="S50" s="75">
        <f t="shared" si="4"/>
        <v>5775.88</v>
      </c>
      <c r="U50" s="63"/>
    </row>
    <row r="51" spans="1:21" ht="12" customHeight="1" x14ac:dyDescent="0.2">
      <c r="A51" s="56">
        <v>43816</v>
      </c>
      <c r="B51" s="71" t="s">
        <v>126</v>
      </c>
      <c r="C51" s="70" t="s">
        <v>77</v>
      </c>
      <c r="D51" s="75">
        <v>95</v>
      </c>
      <c r="E51" s="75">
        <v>95</v>
      </c>
      <c r="F51" s="75"/>
      <c r="G51" s="75">
        <v>95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>
        <f t="shared" si="4"/>
        <v>5870.88</v>
      </c>
      <c r="U51" s="63"/>
    </row>
    <row r="52" spans="1:21" ht="12" customHeight="1" x14ac:dyDescent="0.2">
      <c r="A52" s="56">
        <v>43816</v>
      </c>
      <c r="B52" s="71" t="s">
        <v>126</v>
      </c>
      <c r="C52" s="70" t="s">
        <v>77</v>
      </c>
      <c r="D52" s="75">
        <v>95</v>
      </c>
      <c r="E52" s="75">
        <v>95</v>
      </c>
      <c r="F52" s="75"/>
      <c r="G52" s="75">
        <v>95</v>
      </c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>
        <f t="shared" si="4"/>
        <v>5965.88</v>
      </c>
      <c r="U52" s="63"/>
    </row>
    <row r="53" spans="1:21" ht="12" customHeight="1" x14ac:dyDescent="0.2">
      <c r="A53" s="56">
        <v>43818</v>
      </c>
      <c r="B53" s="71" t="s">
        <v>126</v>
      </c>
      <c r="C53" s="70" t="s">
        <v>77</v>
      </c>
      <c r="D53" s="75">
        <v>95</v>
      </c>
      <c r="E53" s="75">
        <v>95</v>
      </c>
      <c r="F53" s="75"/>
      <c r="G53" s="75">
        <v>95</v>
      </c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>
        <f t="shared" si="4"/>
        <v>6060.88</v>
      </c>
      <c r="U53" s="63"/>
    </row>
    <row r="54" spans="1:21" ht="12" customHeight="1" x14ac:dyDescent="0.2">
      <c r="A54" s="56">
        <v>43818</v>
      </c>
      <c r="B54" s="71" t="s">
        <v>126</v>
      </c>
      <c r="C54" s="70" t="s">
        <v>77</v>
      </c>
      <c r="D54" s="75">
        <v>130</v>
      </c>
      <c r="E54" s="75">
        <v>130</v>
      </c>
      <c r="F54" s="75"/>
      <c r="G54" s="75">
        <v>95</v>
      </c>
      <c r="H54" s="75"/>
      <c r="I54" s="75">
        <v>35</v>
      </c>
      <c r="J54" s="75"/>
      <c r="K54" s="75"/>
      <c r="L54" s="75"/>
      <c r="M54" s="75"/>
      <c r="N54" s="75"/>
      <c r="O54" s="75"/>
      <c r="P54" s="75"/>
      <c r="Q54" s="75"/>
      <c r="R54" s="75"/>
      <c r="S54" s="75">
        <f t="shared" si="4"/>
        <v>6190.88</v>
      </c>
      <c r="U54" s="63"/>
    </row>
    <row r="55" spans="1:21" ht="12" customHeight="1" x14ac:dyDescent="0.2">
      <c r="A55" s="56">
        <v>43818</v>
      </c>
      <c r="B55" s="71" t="s">
        <v>126</v>
      </c>
      <c r="C55" s="70" t="s">
        <v>77</v>
      </c>
      <c r="D55" s="75">
        <v>95</v>
      </c>
      <c r="E55" s="75">
        <v>95</v>
      </c>
      <c r="F55" s="75"/>
      <c r="G55" s="75">
        <v>95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>
        <f t="shared" si="4"/>
        <v>6285.88</v>
      </c>
      <c r="U55" s="63"/>
    </row>
    <row r="56" spans="1:21" ht="12" customHeight="1" x14ac:dyDescent="0.2">
      <c r="A56" s="56">
        <v>43818</v>
      </c>
      <c r="B56" s="71" t="s">
        <v>126</v>
      </c>
      <c r="C56" s="70" t="s">
        <v>77</v>
      </c>
      <c r="D56" s="72">
        <v>130</v>
      </c>
      <c r="E56" s="75">
        <v>130</v>
      </c>
      <c r="F56" s="75"/>
      <c r="G56" s="75">
        <v>95</v>
      </c>
      <c r="H56" s="75"/>
      <c r="I56" s="75">
        <v>35</v>
      </c>
      <c r="J56" s="75"/>
      <c r="K56" s="75"/>
      <c r="L56" s="75"/>
      <c r="M56" s="75"/>
      <c r="N56" s="75"/>
      <c r="O56" s="75"/>
      <c r="P56" s="75"/>
      <c r="Q56" s="75"/>
      <c r="R56" s="75"/>
      <c r="S56" s="75">
        <f t="shared" si="4"/>
        <v>6415.88</v>
      </c>
      <c r="U56" s="63"/>
    </row>
    <row r="57" spans="1:21" ht="12" customHeight="1" x14ac:dyDescent="0.2">
      <c r="A57" s="56">
        <v>43818</v>
      </c>
      <c r="B57" s="71" t="s">
        <v>126</v>
      </c>
      <c r="C57" s="70" t="s">
        <v>77</v>
      </c>
      <c r="D57" s="75">
        <v>95</v>
      </c>
      <c r="E57" s="75">
        <v>95</v>
      </c>
      <c r="F57" s="75"/>
      <c r="G57" s="75">
        <v>95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>
        <f t="shared" si="4"/>
        <v>6510.88</v>
      </c>
      <c r="U57" s="63"/>
    </row>
    <row r="58" spans="1:21" ht="12" customHeight="1" x14ac:dyDescent="0.2">
      <c r="A58" s="170">
        <v>43818</v>
      </c>
      <c r="B58" s="71" t="s">
        <v>181</v>
      </c>
      <c r="C58" s="70" t="s">
        <v>63</v>
      </c>
      <c r="D58" s="75">
        <v>552</v>
      </c>
      <c r="E58" s="75"/>
      <c r="F58" s="75"/>
      <c r="G58" s="75"/>
      <c r="H58" s="75"/>
      <c r="I58" s="75"/>
      <c r="J58" s="75">
        <v>552</v>
      </c>
      <c r="K58" s="75"/>
      <c r="L58" s="75"/>
      <c r="M58" s="75"/>
      <c r="N58" s="75"/>
      <c r="O58" s="75"/>
      <c r="P58" s="75"/>
      <c r="Q58" s="75"/>
      <c r="R58" s="75"/>
      <c r="S58" s="75">
        <f t="shared" si="4"/>
        <v>7062.88</v>
      </c>
      <c r="U58" s="63"/>
    </row>
    <row r="59" spans="1:21" ht="12" customHeight="1" x14ac:dyDescent="0.2">
      <c r="A59" s="174"/>
      <c r="B59" s="71" t="s">
        <v>159</v>
      </c>
      <c r="C59" s="70" t="s">
        <v>63</v>
      </c>
      <c r="D59" s="83">
        <v>190</v>
      </c>
      <c r="E59" s="83"/>
      <c r="F59" s="75"/>
      <c r="G59" s="83">
        <v>190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2"/>
      <c r="S59" s="75">
        <f t="shared" si="4"/>
        <v>7252.88</v>
      </c>
      <c r="U59" s="63"/>
    </row>
    <row r="60" spans="1:21" ht="12" customHeight="1" x14ac:dyDescent="0.2">
      <c r="A60" s="171"/>
      <c r="B60" s="75" t="s">
        <v>41</v>
      </c>
      <c r="C60" s="70" t="s">
        <v>63</v>
      </c>
      <c r="D60" s="75">
        <v>-30</v>
      </c>
      <c r="E60" s="75">
        <f>SUM(D58:D60)</f>
        <v>712</v>
      </c>
      <c r="F60" s="75"/>
      <c r="G60" s="75"/>
      <c r="H60" s="75"/>
      <c r="I60" s="75"/>
      <c r="J60" s="83"/>
      <c r="K60" s="83"/>
      <c r="L60" s="75"/>
      <c r="M60" s="75"/>
      <c r="N60" s="72"/>
      <c r="O60" s="72"/>
      <c r="P60" s="72">
        <v>-30</v>
      </c>
      <c r="Q60" s="75"/>
      <c r="R60" s="72"/>
      <c r="S60" s="75">
        <f t="shared" si="4"/>
        <v>7222.88</v>
      </c>
      <c r="U60" s="63"/>
    </row>
    <row r="61" spans="1:21" ht="12" customHeight="1" x14ac:dyDescent="0.2">
      <c r="A61" s="56">
        <v>43820</v>
      </c>
      <c r="B61" s="71" t="s">
        <v>184</v>
      </c>
      <c r="C61" s="70" t="s">
        <v>77</v>
      </c>
      <c r="D61" s="75">
        <v>-689</v>
      </c>
      <c r="E61" s="75">
        <v>-689</v>
      </c>
      <c r="F61" s="75"/>
      <c r="G61" s="75"/>
      <c r="H61" s="75"/>
      <c r="I61" s="75"/>
      <c r="J61" s="75"/>
      <c r="K61" s="75">
        <v>-689</v>
      </c>
      <c r="L61" s="72"/>
      <c r="M61" s="72"/>
      <c r="N61" s="72"/>
      <c r="O61" s="72"/>
      <c r="P61" s="72"/>
      <c r="Q61" s="72"/>
      <c r="R61" s="72"/>
      <c r="S61" s="75">
        <f t="shared" si="4"/>
        <v>6533.88</v>
      </c>
      <c r="U61" s="63"/>
    </row>
    <row r="62" spans="1:21" ht="12" customHeight="1" x14ac:dyDescent="0.2">
      <c r="A62" s="56">
        <v>43527</v>
      </c>
      <c r="B62" s="71" t="s">
        <v>127</v>
      </c>
      <c r="C62" s="70"/>
      <c r="D62" s="72">
        <v>48</v>
      </c>
      <c r="E62" s="75">
        <v>48</v>
      </c>
      <c r="F62" s="75"/>
      <c r="G62" s="75"/>
      <c r="H62" s="75"/>
      <c r="I62" s="75"/>
      <c r="J62" s="83">
        <v>48</v>
      </c>
      <c r="K62" s="83"/>
      <c r="L62" s="72"/>
      <c r="M62" s="72"/>
      <c r="N62" s="72"/>
      <c r="O62" s="72"/>
      <c r="P62" s="72"/>
      <c r="Q62" s="76"/>
      <c r="R62" s="72"/>
      <c r="S62" s="75">
        <f t="shared" si="4"/>
        <v>6581.88</v>
      </c>
    </row>
    <row r="63" spans="1:21" ht="12" customHeight="1" x14ac:dyDescent="0.2">
      <c r="A63" s="95">
        <v>43527</v>
      </c>
      <c r="B63" s="71" t="s">
        <v>127</v>
      </c>
      <c r="C63" s="70" t="s">
        <v>77</v>
      </c>
      <c r="D63" s="83">
        <v>48</v>
      </c>
      <c r="E63" s="83">
        <v>48</v>
      </c>
      <c r="F63" s="75"/>
      <c r="G63" s="75"/>
      <c r="H63" s="75"/>
      <c r="I63" s="75"/>
      <c r="J63" s="83">
        <v>48</v>
      </c>
      <c r="K63" s="83"/>
      <c r="L63" s="75"/>
      <c r="M63" s="75"/>
      <c r="N63" s="75"/>
      <c r="O63" s="75"/>
      <c r="P63" s="75"/>
      <c r="Q63" s="75"/>
      <c r="R63" s="72"/>
      <c r="S63" s="75">
        <f t="shared" si="4"/>
        <v>6629.88</v>
      </c>
    </row>
    <row r="64" spans="1:21" ht="12" customHeight="1" x14ac:dyDescent="0.2">
      <c r="A64" s="95">
        <v>43528</v>
      </c>
      <c r="B64" s="71" t="s">
        <v>127</v>
      </c>
      <c r="C64" s="70" t="s">
        <v>77</v>
      </c>
      <c r="D64" s="83">
        <v>24</v>
      </c>
      <c r="E64" s="83">
        <v>24</v>
      </c>
      <c r="F64" s="75"/>
      <c r="G64" s="75"/>
      <c r="H64" s="75"/>
      <c r="I64" s="75"/>
      <c r="J64" s="83">
        <v>24</v>
      </c>
      <c r="K64" s="83"/>
      <c r="L64" s="75"/>
      <c r="M64" s="75"/>
      <c r="N64" s="75"/>
      <c r="O64" s="75"/>
      <c r="P64" s="75"/>
      <c r="Q64" s="75"/>
      <c r="R64" s="72"/>
      <c r="S64" s="75">
        <f t="shared" si="4"/>
        <v>6653.88</v>
      </c>
    </row>
    <row r="65" spans="1:19" ht="12" customHeight="1" x14ac:dyDescent="0.2">
      <c r="A65" s="95">
        <v>43528</v>
      </c>
      <c r="B65" s="71" t="s">
        <v>127</v>
      </c>
      <c r="C65" s="87" t="s">
        <v>77</v>
      </c>
      <c r="D65" s="75">
        <v>24</v>
      </c>
      <c r="E65" s="75">
        <v>24</v>
      </c>
      <c r="F65" s="75"/>
      <c r="G65" s="75"/>
      <c r="H65" s="75"/>
      <c r="I65" s="75"/>
      <c r="J65" s="75">
        <v>24</v>
      </c>
      <c r="K65" s="75"/>
      <c r="L65" s="75"/>
      <c r="M65" s="75"/>
      <c r="N65" s="75"/>
      <c r="O65" s="75"/>
      <c r="P65" s="75"/>
      <c r="Q65" s="75"/>
      <c r="R65" s="72"/>
      <c r="S65" s="75">
        <f t="shared" si="4"/>
        <v>6677.88</v>
      </c>
    </row>
    <row r="66" spans="1:19" ht="12" customHeight="1" x14ac:dyDescent="0.2">
      <c r="A66" s="95">
        <v>43528</v>
      </c>
      <c r="B66" s="71" t="s">
        <v>127</v>
      </c>
      <c r="C66" s="87" t="s">
        <v>77</v>
      </c>
      <c r="D66" s="83">
        <v>48</v>
      </c>
      <c r="E66" s="83">
        <v>48</v>
      </c>
      <c r="F66" s="75"/>
      <c r="G66" s="75"/>
      <c r="H66" s="75"/>
      <c r="I66" s="75"/>
      <c r="J66" s="83">
        <v>48</v>
      </c>
      <c r="K66" s="83"/>
      <c r="L66" s="75"/>
      <c r="M66" s="75"/>
      <c r="N66" s="75"/>
      <c r="O66" s="75"/>
      <c r="P66" s="75"/>
      <c r="Q66" s="75"/>
      <c r="R66" s="72"/>
      <c r="S66" s="75">
        <f t="shared" si="4"/>
        <v>6725.88</v>
      </c>
    </row>
    <row r="67" spans="1:19" ht="12" customHeight="1" x14ac:dyDescent="0.2">
      <c r="A67" s="95">
        <v>43529</v>
      </c>
      <c r="B67" s="71" t="s">
        <v>127</v>
      </c>
      <c r="C67" s="87" t="s">
        <v>77</v>
      </c>
      <c r="D67" s="72">
        <v>24</v>
      </c>
      <c r="E67" s="72">
        <v>24</v>
      </c>
      <c r="F67" s="75"/>
      <c r="G67" s="75"/>
      <c r="H67" s="75"/>
      <c r="I67" s="75"/>
      <c r="J67" s="72">
        <v>24</v>
      </c>
      <c r="K67" s="72"/>
      <c r="L67" s="75"/>
      <c r="M67" s="75"/>
      <c r="N67" s="75"/>
      <c r="O67" s="75"/>
      <c r="P67" s="75"/>
      <c r="Q67" s="76"/>
      <c r="R67" s="72"/>
      <c r="S67" s="75">
        <f t="shared" si="4"/>
        <v>6749.88</v>
      </c>
    </row>
    <row r="68" spans="1:19" ht="12" customHeight="1" x14ac:dyDescent="0.2">
      <c r="A68" s="56">
        <v>43529</v>
      </c>
      <c r="B68" s="80" t="s">
        <v>3</v>
      </c>
      <c r="C68" s="70" t="s">
        <v>65</v>
      </c>
      <c r="D68" s="83">
        <v>6</v>
      </c>
      <c r="E68" s="83">
        <v>6</v>
      </c>
      <c r="F68" s="75"/>
      <c r="G68" s="75"/>
      <c r="H68" s="75"/>
      <c r="I68" s="75"/>
      <c r="J68" s="83"/>
      <c r="K68" s="83"/>
      <c r="L68" s="72"/>
      <c r="M68" s="72"/>
      <c r="N68" s="72"/>
      <c r="O68" s="72"/>
      <c r="P68" s="72"/>
      <c r="Q68" s="75">
        <v>6</v>
      </c>
      <c r="R68" s="72"/>
      <c r="S68" s="75">
        <f t="shared" si="4"/>
        <v>6755.88</v>
      </c>
    </row>
    <row r="69" spans="1:19" ht="12" customHeight="1" x14ac:dyDescent="0.2">
      <c r="A69" s="170">
        <v>42818</v>
      </c>
      <c r="B69" s="34" t="s">
        <v>128</v>
      </c>
      <c r="C69" s="87" t="s">
        <v>91</v>
      </c>
      <c r="D69" s="75">
        <v>456</v>
      </c>
      <c r="E69" s="75"/>
      <c r="F69" s="75"/>
      <c r="G69" s="75"/>
      <c r="H69" s="75"/>
      <c r="I69" s="75"/>
      <c r="J69" s="75">
        <v>456</v>
      </c>
      <c r="K69" s="75"/>
      <c r="L69" s="75"/>
      <c r="M69" s="75"/>
      <c r="N69" s="75"/>
      <c r="O69" s="75"/>
      <c r="P69" s="75"/>
      <c r="Q69" s="75"/>
      <c r="R69" s="75"/>
      <c r="S69" s="75">
        <f t="shared" si="4"/>
        <v>7211.88</v>
      </c>
    </row>
    <row r="70" spans="1:19" ht="12" customHeight="1" x14ac:dyDescent="0.2">
      <c r="A70" s="174"/>
      <c r="B70" s="33" t="s">
        <v>129</v>
      </c>
      <c r="C70" s="87" t="s">
        <v>77</v>
      </c>
      <c r="D70" s="72">
        <v>95</v>
      </c>
      <c r="E70" s="72"/>
      <c r="F70" s="75"/>
      <c r="G70" s="72">
        <v>95</v>
      </c>
      <c r="H70" s="75"/>
      <c r="I70" s="75"/>
      <c r="J70" s="75"/>
      <c r="K70" s="75"/>
      <c r="L70" s="75"/>
      <c r="M70" s="75"/>
      <c r="N70" s="75"/>
      <c r="O70" s="75"/>
      <c r="P70" s="75"/>
      <c r="Q70" s="76"/>
      <c r="R70" s="75"/>
      <c r="S70" s="75">
        <f t="shared" si="4"/>
        <v>7306.88</v>
      </c>
    </row>
    <row r="71" spans="1:19" ht="12" customHeight="1" x14ac:dyDescent="0.2">
      <c r="A71" s="171"/>
      <c r="B71" s="34" t="s">
        <v>41</v>
      </c>
      <c r="C71" s="87"/>
      <c r="D71" s="72">
        <v>-30</v>
      </c>
      <c r="E71" s="72">
        <f>SUM(D69:D71)</f>
        <v>521</v>
      </c>
      <c r="F71" s="75"/>
      <c r="G71" s="75"/>
      <c r="H71" s="84"/>
      <c r="I71" s="84"/>
      <c r="J71" s="75"/>
      <c r="K71" s="75"/>
      <c r="L71" s="75"/>
      <c r="M71" s="75"/>
      <c r="N71" s="75"/>
      <c r="O71" s="75"/>
      <c r="P71" s="75">
        <v>-30</v>
      </c>
      <c r="Q71" s="76"/>
      <c r="R71" s="75"/>
      <c r="S71" s="75">
        <f t="shared" si="4"/>
        <v>7276.88</v>
      </c>
    </row>
    <row r="72" spans="1:19" ht="12" customHeight="1" x14ac:dyDescent="0.2">
      <c r="A72" s="56">
        <v>43550</v>
      </c>
      <c r="B72" s="34" t="s">
        <v>130</v>
      </c>
      <c r="C72" s="87">
        <v>58</v>
      </c>
      <c r="D72" s="72">
        <v>-668</v>
      </c>
      <c r="E72" s="72">
        <v>-668</v>
      </c>
      <c r="F72" s="75"/>
      <c r="G72" s="75"/>
      <c r="H72" s="84"/>
      <c r="I72" s="84"/>
      <c r="J72" s="75"/>
      <c r="K72" s="72">
        <v>-668</v>
      </c>
      <c r="L72" s="75"/>
      <c r="M72" s="75"/>
      <c r="N72" s="75"/>
      <c r="O72" s="75"/>
      <c r="P72" s="75"/>
      <c r="Q72" s="76"/>
      <c r="R72" s="75"/>
      <c r="S72" s="75">
        <f t="shared" si="4"/>
        <v>6608.88</v>
      </c>
    </row>
    <row r="73" spans="1:19" ht="12" customHeight="1" x14ac:dyDescent="0.2">
      <c r="A73" s="56">
        <v>42881</v>
      </c>
      <c r="B73" s="71" t="s">
        <v>127</v>
      </c>
      <c r="C73" s="87" t="s">
        <v>77</v>
      </c>
      <c r="D73" s="72">
        <v>24</v>
      </c>
      <c r="E73" s="72">
        <v>24</v>
      </c>
      <c r="F73" s="75"/>
      <c r="G73" s="75"/>
      <c r="H73" s="84"/>
      <c r="I73" s="84"/>
      <c r="J73" s="72">
        <v>24</v>
      </c>
      <c r="K73" s="72"/>
      <c r="L73" s="75"/>
      <c r="M73" s="75"/>
      <c r="N73" s="75"/>
      <c r="O73" s="75"/>
      <c r="P73" s="75"/>
      <c r="Q73" s="76"/>
      <c r="R73" s="75"/>
      <c r="S73" s="75">
        <f t="shared" si="4"/>
        <v>6632.88</v>
      </c>
    </row>
    <row r="74" spans="1:19" ht="12" customHeight="1" x14ac:dyDescent="0.2">
      <c r="A74" s="56">
        <v>42881</v>
      </c>
      <c r="B74" s="71" t="s">
        <v>127</v>
      </c>
      <c r="C74" s="87" t="s">
        <v>77</v>
      </c>
      <c r="D74" s="72">
        <v>24</v>
      </c>
      <c r="E74" s="72">
        <v>24</v>
      </c>
      <c r="F74" s="75"/>
      <c r="G74" s="75"/>
      <c r="H74" s="84"/>
      <c r="I74" s="84"/>
      <c r="J74" s="72">
        <v>24</v>
      </c>
      <c r="K74" s="72"/>
      <c r="L74" s="75"/>
      <c r="M74" s="75"/>
      <c r="N74" s="75"/>
      <c r="O74" s="75"/>
      <c r="P74" s="75"/>
      <c r="Q74" s="76"/>
      <c r="R74" s="75"/>
      <c r="S74" s="75">
        <f t="shared" si="4"/>
        <v>6656.88</v>
      </c>
    </row>
    <row r="75" spans="1:19" ht="12" customHeight="1" x14ac:dyDescent="0.2">
      <c r="A75" s="56">
        <v>42881</v>
      </c>
      <c r="B75" s="71" t="s">
        <v>127</v>
      </c>
      <c r="C75" s="87" t="s">
        <v>77</v>
      </c>
      <c r="D75" s="72">
        <v>48</v>
      </c>
      <c r="E75" s="72">
        <v>48</v>
      </c>
      <c r="F75" s="75"/>
      <c r="G75" s="75"/>
      <c r="H75" s="84"/>
      <c r="I75" s="84"/>
      <c r="J75" s="72">
        <v>48</v>
      </c>
      <c r="K75" s="72"/>
      <c r="L75" s="75"/>
      <c r="M75" s="75"/>
      <c r="N75" s="75"/>
      <c r="O75" s="75"/>
      <c r="P75" s="75"/>
      <c r="Q75" s="76"/>
      <c r="R75" s="75"/>
      <c r="S75" s="75">
        <f t="shared" si="4"/>
        <v>6704.88</v>
      </c>
    </row>
    <row r="76" spans="1:19" ht="12" customHeight="1" x14ac:dyDescent="0.2">
      <c r="A76" s="56">
        <v>42881</v>
      </c>
      <c r="B76" s="71" t="s">
        <v>127</v>
      </c>
      <c r="C76" s="87" t="s">
        <v>77</v>
      </c>
      <c r="D76" s="72">
        <v>24</v>
      </c>
      <c r="E76" s="72">
        <v>24</v>
      </c>
      <c r="F76" s="75"/>
      <c r="G76" s="75"/>
      <c r="H76" s="84"/>
      <c r="I76" s="84"/>
      <c r="J76" s="72">
        <v>24</v>
      </c>
      <c r="K76" s="72"/>
      <c r="L76" s="75"/>
      <c r="M76" s="75"/>
      <c r="N76" s="75"/>
      <c r="O76" s="75"/>
      <c r="P76" s="75"/>
      <c r="Q76" s="76"/>
      <c r="R76" s="75"/>
      <c r="S76" s="75">
        <f t="shared" si="4"/>
        <v>6728.88</v>
      </c>
    </row>
    <row r="77" spans="1:19" ht="12" customHeight="1" x14ac:dyDescent="0.2">
      <c r="A77" s="56">
        <v>42881</v>
      </c>
      <c r="B77" s="71" t="s">
        <v>127</v>
      </c>
      <c r="C77" s="87" t="s">
        <v>77</v>
      </c>
      <c r="D77" s="72">
        <v>24</v>
      </c>
      <c r="E77" s="72">
        <v>24</v>
      </c>
      <c r="F77" s="75"/>
      <c r="G77" s="75"/>
      <c r="H77" s="84"/>
      <c r="I77" s="84"/>
      <c r="J77" s="72">
        <v>24</v>
      </c>
      <c r="K77" s="72"/>
      <c r="L77" s="75"/>
      <c r="M77" s="75"/>
      <c r="N77" s="75"/>
      <c r="O77" s="75"/>
      <c r="P77" s="75"/>
      <c r="Q77" s="76"/>
      <c r="R77" s="75"/>
      <c r="S77" s="75">
        <f t="shared" si="4"/>
        <v>6752.88</v>
      </c>
    </row>
    <row r="78" spans="1:19" ht="12" customHeight="1" x14ac:dyDescent="0.2">
      <c r="A78" s="56">
        <v>42881</v>
      </c>
      <c r="B78" s="71" t="s">
        <v>127</v>
      </c>
      <c r="C78" s="87" t="s">
        <v>77</v>
      </c>
      <c r="D78" s="72">
        <v>24</v>
      </c>
      <c r="E78" s="72">
        <v>24</v>
      </c>
      <c r="F78" s="75"/>
      <c r="G78" s="75"/>
      <c r="H78" s="84"/>
      <c r="I78" s="84"/>
      <c r="J78" s="72">
        <v>24</v>
      </c>
      <c r="K78" s="72"/>
      <c r="L78" s="75"/>
      <c r="M78" s="75"/>
      <c r="N78" s="75"/>
      <c r="O78" s="75"/>
      <c r="P78" s="75"/>
      <c r="Q78" s="76"/>
      <c r="R78" s="75"/>
      <c r="S78" s="75">
        <f t="shared" si="4"/>
        <v>6776.88</v>
      </c>
    </row>
    <row r="79" spans="1:19" ht="12" customHeight="1" x14ac:dyDescent="0.2">
      <c r="A79" s="56">
        <v>42881</v>
      </c>
      <c r="B79" s="71" t="s">
        <v>127</v>
      </c>
      <c r="C79" s="87" t="s">
        <v>77</v>
      </c>
      <c r="D79" s="72">
        <v>24</v>
      </c>
      <c r="E79" s="72">
        <v>24</v>
      </c>
      <c r="F79" s="75"/>
      <c r="G79" s="75"/>
      <c r="H79" s="84"/>
      <c r="I79" s="84"/>
      <c r="J79" s="72">
        <v>24</v>
      </c>
      <c r="K79" s="72"/>
      <c r="L79" s="75"/>
      <c r="M79" s="75"/>
      <c r="N79" s="75"/>
      <c r="O79" s="75"/>
      <c r="P79" s="75"/>
      <c r="Q79" s="76"/>
      <c r="R79" s="75"/>
      <c r="S79" s="75">
        <f t="shared" si="4"/>
        <v>6800.88</v>
      </c>
    </row>
    <row r="80" spans="1:19" ht="12" customHeight="1" x14ac:dyDescent="0.2">
      <c r="A80" s="170">
        <v>43622</v>
      </c>
      <c r="B80" s="34" t="s">
        <v>128</v>
      </c>
      <c r="C80" s="87" t="s">
        <v>77</v>
      </c>
      <c r="D80" s="72">
        <v>456</v>
      </c>
      <c r="E80" s="72"/>
      <c r="F80" s="75"/>
      <c r="G80" s="75"/>
      <c r="H80" s="84"/>
      <c r="I80" s="84"/>
      <c r="J80" s="75">
        <v>456</v>
      </c>
      <c r="K80" s="72"/>
      <c r="L80" s="75"/>
      <c r="M80" s="75"/>
      <c r="N80" s="75"/>
      <c r="O80" s="75"/>
      <c r="P80" s="75"/>
      <c r="Q80" s="76"/>
      <c r="R80" s="75"/>
      <c r="S80" s="75">
        <f t="shared" si="4"/>
        <v>7256.88</v>
      </c>
    </row>
    <row r="81" spans="1:19" ht="12" customHeight="1" x14ac:dyDescent="0.2">
      <c r="A81" s="171"/>
      <c r="B81" s="34" t="s">
        <v>41</v>
      </c>
      <c r="C81" s="87" t="s">
        <v>77</v>
      </c>
      <c r="D81" s="72">
        <v>-30</v>
      </c>
      <c r="E81" s="72">
        <f>SUM(D80:D81)</f>
        <v>426</v>
      </c>
      <c r="F81" s="75"/>
      <c r="G81" s="75"/>
      <c r="H81" s="84"/>
      <c r="I81" s="84"/>
      <c r="J81" s="75"/>
      <c r="K81" s="72"/>
      <c r="L81" s="75"/>
      <c r="M81" s="75"/>
      <c r="N81" s="75"/>
      <c r="O81" s="75"/>
      <c r="P81" s="75">
        <v>-30</v>
      </c>
      <c r="Q81" s="76"/>
      <c r="R81" s="75"/>
      <c r="S81" s="75">
        <f t="shared" si="4"/>
        <v>7226.88</v>
      </c>
    </row>
    <row r="82" spans="1:19" ht="12" customHeight="1" x14ac:dyDescent="0.2">
      <c r="A82" s="56">
        <v>43626</v>
      </c>
      <c r="B82" s="33" t="s">
        <v>176</v>
      </c>
      <c r="C82" s="87">
        <v>59</v>
      </c>
      <c r="D82" s="83">
        <v>-637</v>
      </c>
      <c r="E82" s="83">
        <v>-637</v>
      </c>
      <c r="F82" s="75"/>
      <c r="G82" s="75"/>
      <c r="H82" s="84"/>
      <c r="I82" s="84"/>
      <c r="J82" s="75"/>
      <c r="K82" s="83">
        <v>-637</v>
      </c>
      <c r="L82" s="75"/>
      <c r="M82" s="75"/>
      <c r="N82" s="75"/>
      <c r="O82" s="75"/>
      <c r="P82" s="75"/>
      <c r="Q82" s="76"/>
      <c r="R82" s="75"/>
      <c r="S82" s="75">
        <f t="shared" si="4"/>
        <v>6589.88</v>
      </c>
    </row>
    <row r="83" spans="1:19" x14ac:dyDescent="0.2">
      <c r="A83" s="67"/>
      <c r="B83" s="64"/>
      <c r="C83" s="88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75">
        <f t="shared" si="4"/>
        <v>6589.88</v>
      </c>
    </row>
    <row r="84" spans="1:19" x14ac:dyDescent="0.2">
      <c r="A84" s="56">
        <v>42915</v>
      </c>
      <c r="B84" s="32" t="s">
        <v>44</v>
      </c>
      <c r="C84" s="70"/>
      <c r="D84" s="72"/>
      <c r="E84" s="75"/>
      <c r="F84" s="75"/>
      <c r="G84" s="75"/>
      <c r="H84" s="75"/>
      <c r="I84" s="75"/>
      <c r="J84" s="75"/>
      <c r="K84" s="75"/>
      <c r="L84" s="75">
        <v>-2090</v>
      </c>
      <c r="M84" s="75"/>
      <c r="N84" s="72"/>
      <c r="O84" s="72"/>
      <c r="P84" s="72"/>
      <c r="Q84" s="75"/>
      <c r="R84" s="72"/>
      <c r="S84" s="75">
        <f t="shared" si="4"/>
        <v>4499.88</v>
      </c>
    </row>
    <row r="85" spans="1:19" x14ac:dyDescent="0.2">
      <c r="A85" s="56" t="s">
        <v>96</v>
      </c>
      <c r="B85" s="34" t="s">
        <v>45</v>
      </c>
      <c r="C85" s="70"/>
      <c r="D85" s="72"/>
      <c r="E85" s="75"/>
      <c r="F85" s="75"/>
      <c r="G85" s="75"/>
      <c r="H85" s="75"/>
      <c r="I85" s="75"/>
      <c r="J85" s="75"/>
      <c r="K85" s="75"/>
      <c r="L85" s="75"/>
      <c r="M85" s="75">
        <v>-731.8</v>
      </c>
      <c r="N85" s="75"/>
      <c r="O85" s="75"/>
      <c r="P85" s="75"/>
      <c r="Q85" s="75"/>
      <c r="R85" s="75"/>
      <c r="S85" s="75">
        <f t="shared" si="4"/>
        <v>3768.08</v>
      </c>
    </row>
    <row r="86" spans="1:19" x14ac:dyDescent="0.2">
      <c r="A86" s="56" t="s">
        <v>96</v>
      </c>
      <c r="B86" s="34" t="s">
        <v>126</v>
      </c>
      <c r="C86" s="70"/>
      <c r="D86" s="72"/>
      <c r="E86" s="75"/>
      <c r="F86" s="75"/>
      <c r="G86" s="75">
        <v>-95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>
        <f t="shared" si="4"/>
        <v>3673.08</v>
      </c>
    </row>
    <row r="87" spans="1:19" x14ac:dyDescent="0.2">
      <c r="A87" s="56"/>
      <c r="B87" s="32" t="s">
        <v>36</v>
      </c>
      <c r="C87" s="70"/>
      <c r="D87" s="72">
        <f t="shared" ref="D87:R87" si="5">SUM(D47:D86)</f>
        <v>337.5</v>
      </c>
      <c r="E87" s="72">
        <f t="shared" si="5"/>
        <v>337.5</v>
      </c>
      <c r="F87" s="72">
        <f t="shared" si="5"/>
        <v>3714.88</v>
      </c>
      <c r="G87" s="72">
        <f t="shared" si="5"/>
        <v>3040</v>
      </c>
      <c r="H87" s="72">
        <f t="shared" si="5"/>
        <v>50</v>
      </c>
      <c r="I87" s="72">
        <f t="shared" si="5"/>
        <v>140</v>
      </c>
      <c r="J87" s="72">
        <f t="shared" si="5"/>
        <v>2712</v>
      </c>
      <c r="K87" s="72">
        <f t="shared" si="5"/>
        <v>-2724</v>
      </c>
      <c r="L87" s="72">
        <f t="shared" si="5"/>
        <v>-2090</v>
      </c>
      <c r="M87" s="72">
        <f t="shared" si="5"/>
        <v>-731.8</v>
      </c>
      <c r="N87" s="72">
        <f t="shared" si="5"/>
        <v>-324</v>
      </c>
      <c r="O87" s="72">
        <f t="shared" si="5"/>
        <v>0</v>
      </c>
      <c r="P87" s="72">
        <f t="shared" si="5"/>
        <v>-120</v>
      </c>
      <c r="Q87" s="72">
        <f t="shared" si="5"/>
        <v>6</v>
      </c>
      <c r="R87" s="72">
        <f t="shared" si="5"/>
        <v>0</v>
      </c>
      <c r="S87" s="75">
        <f>SUM(F87:R87)</f>
        <v>3673.0800000000008</v>
      </c>
    </row>
  </sheetData>
  <mergeCells count="9">
    <mergeCell ref="A80:A81"/>
    <mergeCell ref="R1:S1"/>
    <mergeCell ref="R45:S45"/>
    <mergeCell ref="A26:A28"/>
    <mergeCell ref="C26:C28"/>
    <mergeCell ref="A58:A60"/>
    <mergeCell ref="A69:A71"/>
    <mergeCell ref="F1:L1"/>
    <mergeCell ref="F45:M45"/>
  </mergeCells>
  <printOptions horizontalCentered="1"/>
  <pageMargins left="0" right="0" top="0.59055118110236227" bottom="0.15748031496062992" header="0.31496062992125984" footer="0.31496062992125984"/>
  <pageSetup paperSize="9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B52" sqref="B52"/>
    </sheetView>
  </sheetViews>
  <sheetFormatPr defaultColWidth="9.140625" defaultRowHeight="11.25" x14ac:dyDescent="0.2"/>
  <cols>
    <col min="1" max="1" width="6.7109375" style="96" customWidth="1"/>
    <col min="2" max="2" width="16.28515625" style="36" customWidth="1"/>
    <col min="3" max="3" width="4.140625" style="43" customWidth="1"/>
    <col min="4" max="4" width="7.85546875" style="41" customWidth="1"/>
    <col min="5" max="5" width="8.140625" style="36" bestFit="1" customWidth="1"/>
    <col min="6" max="6" width="7.85546875" style="36" bestFit="1" customWidth="1"/>
    <col min="7" max="7" width="7.7109375" style="36" customWidth="1"/>
    <col min="8" max="8" width="9.140625" style="36" customWidth="1"/>
    <col min="9" max="9" width="9.28515625" style="36" customWidth="1"/>
    <col min="10" max="13" width="7.7109375" style="36" customWidth="1"/>
    <col min="14" max="16384" width="9.140625" style="36"/>
  </cols>
  <sheetData>
    <row r="1" spans="1:23" s="93" customFormat="1" ht="18" customHeight="1" x14ac:dyDescent="0.2">
      <c r="A1" s="137" t="s">
        <v>191</v>
      </c>
      <c r="B1" s="138"/>
      <c r="C1" s="138"/>
      <c r="D1" s="138"/>
      <c r="E1" s="177" t="s">
        <v>173</v>
      </c>
      <c r="F1" s="178"/>
      <c r="G1" s="178"/>
      <c r="H1" s="178"/>
      <c r="I1" s="178"/>
      <c r="J1" s="138"/>
      <c r="K1" s="138"/>
      <c r="L1" s="139"/>
      <c r="M1" s="172" t="s">
        <v>190</v>
      </c>
      <c r="N1" s="173"/>
    </row>
    <row r="2" spans="1:23" ht="30" customHeight="1" x14ac:dyDescent="0.2">
      <c r="A2" s="56" t="s">
        <v>114</v>
      </c>
      <c r="B2" s="28" t="s">
        <v>115</v>
      </c>
      <c r="C2" s="42" t="s">
        <v>116</v>
      </c>
      <c r="D2" s="29" t="s">
        <v>117</v>
      </c>
      <c r="E2" s="31" t="s">
        <v>142</v>
      </c>
      <c r="F2" s="31" t="s">
        <v>170</v>
      </c>
      <c r="G2" s="31" t="s">
        <v>143</v>
      </c>
      <c r="H2" s="31" t="s">
        <v>172</v>
      </c>
      <c r="I2" s="31" t="s">
        <v>171</v>
      </c>
      <c r="J2" s="31" t="s">
        <v>162</v>
      </c>
      <c r="K2" s="31" t="s">
        <v>167</v>
      </c>
      <c r="L2" s="133" t="s">
        <v>169</v>
      </c>
      <c r="M2" s="31" t="s">
        <v>3</v>
      </c>
      <c r="N2" s="31" t="s">
        <v>119</v>
      </c>
    </row>
    <row r="3" spans="1:23" ht="12" customHeight="1" x14ac:dyDescent="0.2">
      <c r="A3" s="56" t="s">
        <v>35</v>
      </c>
      <c r="B3" s="71"/>
      <c r="C3" s="70"/>
      <c r="D3" s="121"/>
      <c r="E3" s="122"/>
      <c r="F3" s="121">
        <v>1744.43</v>
      </c>
      <c r="G3" s="122"/>
      <c r="H3" s="122"/>
      <c r="I3" s="122"/>
      <c r="J3" s="122"/>
      <c r="K3" s="122"/>
      <c r="L3" s="122"/>
      <c r="M3" s="122"/>
      <c r="N3" s="121">
        <f>SUM(F3:M3)</f>
        <v>1744.43</v>
      </c>
    </row>
    <row r="4" spans="1:23" ht="12" customHeight="1" x14ac:dyDescent="0.2">
      <c r="A4" s="56" t="s">
        <v>57</v>
      </c>
      <c r="B4" s="71"/>
      <c r="C4" s="70"/>
      <c r="D4" s="123"/>
      <c r="E4" s="123"/>
      <c r="F4" s="124"/>
      <c r="G4" s="123"/>
      <c r="H4" s="123"/>
      <c r="I4" s="123"/>
      <c r="J4" s="124"/>
      <c r="K4" s="124"/>
      <c r="L4" s="123"/>
      <c r="M4" s="123"/>
      <c r="N4" s="123">
        <f>+N3+SUM(F4:M4)</f>
        <v>1744.43</v>
      </c>
      <c r="Q4" s="128"/>
      <c r="R4" s="128"/>
      <c r="S4" s="128"/>
      <c r="T4" s="128"/>
      <c r="U4" s="128"/>
      <c r="V4" s="128"/>
      <c r="W4" s="128"/>
    </row>
    <row r="5" spans="1:23" ht="12" customHeight="1" x14ac:dyDescent="0.2">
      <c r="A5" s="94"/>
      <c r="B5" s="78"/>
      <c r="C5" s="77"/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3">
        <f t="shared" ref="N5:N26" si="0">+N4+SUM(F5:M5)</f>
        <v>1744.43</v>
      </c>
      <c r="Q5" s="128"/>
      <c r="R5" s="128"/>
      <c r="S5" s="128"/>
      <c r="T5" s="128"/>
      <c r="U5" s="128"/>
      <c r="V5" s="128"/>
      <c r="W5" s="128"/>
    </row>
    <row r="6" spans="1:23" ht="12" customHeight="1" x14ac:dyDescent="0.2">
      <c r="A6" s="56">
        <v>43720</v>
      </c>
      <c r="B6" s="71" t="s">
        <v>163</v>
      </c>
      <c r="C6" s="70" t="s">
        <v>63</v>
      </c>
      <c r="D6" s="123">
        <v>145</v>
      </c>
      <c r="E6" s="123">
        <v>145</v>
      </c>
      <c r="F6" s="124"/>
      <c r="G6" s="123"/>
      <c r="H6" s="123">
        <v>145</v>
      </c>
      <c r="I6" s="123"/>
      <c r="J6" s="124"/>
      <c r="K6" s="124"/>
      <c r="L6" s="123"/>
      <c r="M6" s="123"/>
      <c r="N6" s="123">
        <f t="shared" si="0"/>
        <v>1889.43</v>
      </c>
      <c r="Q6" s="128"/>
      <c r="R6" s="128"/>
      <c r="S6" s="128"/>
      <c r="T6" s="128"/>
      <c r="U6" s="128"/>
      <c r="V6" s="128"/>
      <c r="W6" s="128"/>
    </row>
    <row r="7" spans="1:23" ht="12" customHeight="1" x14ac:dyDescent="0.2">
      <c r="A7" s="56">
        <v>43736</v>
      </c>
      <c r="B7" s="71" t="s">
        <v>164</v>
      </c>
      <c r="C7" s="70" t="s">
        <v>90</v>
      </c>
      <c r="D7" s="123">
        <v>-145</v>
      </c>
      <c r="E7" s="123">
        <v>-145</v>
      </c>
      <c r="F7" s="124"/>
      <c r="G7" s="123"/>
      <c r="H7" s="123"/>
      <c r="I7" s="123">
        <v>-145</v>
      </c>
      <c r="J7" s="124"/>
      <c r="K7" s="124"/>
      <c r="L7" s="123"/>
      <c r="M7" s="123"/>
      <c r="N7" s="123">
        <f t="shared" si="0"/>
        <v>1744.43</v>
      </c>
      <c r="Q7" s="128"/>
      <c r="R7" s="128"/>
      <c r="S7" s="128"/>
      <c r="T7" s="128"/>
      <c r="U7" s="128"/>
      <c r="V7" s="128"/>
      <c r="W7" s="128"/>
    </row>
    <row r="8" spans="1:23" ht="12" customHeight="1" x14ac:dyDescent="0.2">
      <c r="A8" s="56" t="s">
        <v>165</v>
      </c>
      <c r="B8" s="71" t="s">
        <v>166</v>
      </c>
      <c r="C8" s="70" t="s">
        <v>90</v>
      </c>
      <c r="D8" s="123">
        <v>-250</v>
      </c>
      <c r="E8" s="123">
        <v>-250</v>
      </c>
      <c r="F8" s="123"/>
      <c r="G8" s="123"/>
      <c r="H8" s="123"/>
      <c r="I8" s="123"/>
      <c r="J8" s="123"/>
      <c r="K8" s="123">
        <v>-250</v>
      </c>
      <c r="L8" s="123"/>
      <c r="M8" s="123"/>
      <c r="N8" s="123">
        <f t="shared" si="0"/>
        <v>1494.43</v>
      </c>
      <c r="Q8" s="128"/>
      <c r="R8" s="128"/>
      <c r="S8" s="128"/>
      <c r="T8" s="128"/>
      <c r="U8" s="128"/>
      <c r="V8" s="128"/>
      <c r="W8" s="128"/>
    </row>
    <row r="9" spans="1:23" ht="12" customHeight="1" x14ac:dyDescent="0.2">
      <c r="A9" s="170">
        <v>43809</v>
      </c>
      <c r="B9" s="71" t="s">
        <v>163</v>
      </c>
      <c r="C9" s="179" t="s">
        <v>63</v>
      </c>
      <c r="D9" s="123">
        <v>120</v>
      </c>
      <c r="E9" s="123"/>
      <c r="F9" s="124"/>
      <c r="G9" s="123"/>
      <c r="H9" s="123">
        <v>120</v>
      </c>
      <c r="I9" s="123"/>
      <c r="J9" s="124"/>
      <c r="K9" s="124"/>
      <c r="L9" s="123"/>
      <c r="M9" s="123"/>
      <c r="N9" s="123">
        <f t="shared" si="0"/>
        <v>1614.43</v>
      </c>
      <c r="Q9" s="128"/>
      <c r="R9" s="128"/>
      <c r="S9" s="128"/>
      <c r="T9" s="128"/>
      <c r="U9" s="128"/>
      <c r="V9" s="128"/>
      <c r="W9" s="128"/>
    </row>
    <row r="10" spans="1:23" ht="12" customHeight="1" x14ac:dyDescent="0.2">
      <c r="A10" s="174"/>
      <c r="B10" s="32" t="s">
        <v>143</v>
      </c>
      <c r="C10" s="175"/>
      <c r="D10" s="123">
        <v>35</v>
      </c>
      <c r="E10" s="123"/>
      <c r="F10" s="124"/>
      <c r="G10" s="123">
        <v>35</v>
      </c>
      <c r="H10" s="123"/>
      <c r="I10" s="123"/>
      <c r="J10" s="124"/>
      <c r="K10" s="124"/>
      <c r="L10" s="123"/>
      <c r="M10" s="123"/>
      <c r="N10" s="123">
        <f t="shared" si="0"/>
        <v>1649.43</v>
      </c>
      <c r="Q10" s="128"/>
      <c r="R10" s="128"/>
      <c r="S10" s="128"/>
      <c r="T10" s="128"/>
      <c r="U10" s="128"/>
      <c r="V10" s="128"/>
      <c r="W10" s="128"/>
    </row>
    <row r="11" spans="1:23" ht="12" customHeight="1" x14ac:dyDescent="0.2">
      <c r="A11" s="171"/>
      <c r="B11" s="71" t="s">
        <v>168</v>
      </c>
      <c r="C11" s="176"/>
      <c r="D11" s="123">
        <v>180</v>
      </c>
      <c r="E11" s="123">
        <f>SUM(D9:D11)</f>
        <v>335</v>
      </c>
      <c r="F11" s="123"/>
      <c r="G11" s="123"/>
      <c r="H11" s="123"/>
      <c r="I11" s="123"/>
      <c r="J11" s="123"/>
      <c r="K11" s="123"/>
      <c r="L11" s="123">
        <v>180</v>
      </c>
      <c r="M11" s="123"/>
      <c r="N11" s="123">
        <f t="shared" si="0"/>
        <v>1829.43</v>
      </c>
      <c r="Q11" s="128"/>
      <c r="R11" s="128"/>
      <c r="S11" s="128"/>
      <c r="T11" s="128"/>
      <c r="U11" s="128"/>
      <c r="V11" s="128"/>
      <c r="W11" s="128"/>
    </row>
    <row r="12" spans="1:23" ht="12" customHeight="1" x14ac:dyDescent="0.2">
      <c r="A12" s="56">
        <v>43814</v>
      </c>
      <c r="B12" s="71" t="s">
        <v>164</v>
      </c>
      <c r="C12" s="70" t="s">
        <v>90</v>
      </c>
      <c r="D12" s="123">
        <v>-120</v>
      </c>
      <c r="E12" s="123">
        <v>-120</v>
      </c>
      <c r="F12" s="124"/>
      <c r="G12" s="123"/>
      <c r="H12" s="123"/>
      <c r="I12" s="123">
        <v>-120</v>
      </c>
      <c r="J12" s="123"/>
      <c r="K12" s="123"/>
      <c r="L12" s="123"/>
      <c r="M12" s="123"/>
      <c r="N12" s="123">
        <f t="shared" si="0"/>
        <v>1709.43</v>
      </c>
      <c r="Q12" s="128"/>
      <c r="R12" s="128"/>
      <c r="S12" s="128"/>
      <c r="T12" s="128"/>
      <c r="U12" s="128"/>
      <c r="V12" s="128"/>
      <c r="W12" s="128"/>
    </row>
    <row r="13" spans="1:23" ht="12" customHeight="1" x14ac:dyDescent="0.2">
      <c r="A13" s="170">
        <v>43547</v>
      </c>
      <c r="B13" s="71" t="s">
        <v>163</v>
      </c>
      <c r="C13" s="179" t="s">
        <v>63</v>
      </c>
      <c r="D13" s="123">
        <v>130</v>
      </c>
      <c r="E13" s="123"/>
      <c r="F13" s="124"/>
      <c r="G13" s="123"/>
      <c r="H13" s="123">
        <v>130</v>
      </c>
      <c r="I13" s="123"/>
      <c r="J13" s="124"/>
      <c r="K13" s="124"/>
      <c r="L13" s="123"/>
      <c r="M13" s="123"/>
      <c r="N13" s="123">
        <f t="shared" si="0"/>
        <v>1839.43</v>
      </c>
      <c r="Q13" s="128"/>
      <c r="R13" s="128"/>
      <c r="S13" s="128"/>
      <c r="T13" s="128"/>
      <c r="U13" s="128"/>
      <c r="V13" s="128"/>
      <c r="W13" s="128"/>
    </row>
    <row r="14" spans="1:23" ht="12" customHeight="1" x14ac:dyDescent="0.2">
      <c r="A14" s="174"/>
      <c r="B14" s="32" t="s">
        <v>143</v>
      </c>
      <c r="C14" s="175"/>
      <c r="D14" s="123">
        <v>10</v>
      </c>
      <c r="E14" s="123"/>
      <c r="F14" s="124"/>
      <c r="G14" s="123">
        <v>10</v>
      </c>
      <c r="H14" s="123"/>
      <c r="I14" s="123"/>
      <c r="J14" s="124"/>
      <c r="K14" s="124"/>
      <c r="L14" s="123"/>
      <c r="M14" s="123"/>
      <c r="N14" s="123">
        <f t="shared" si="0"/>
        <v>1849.43</v>
      </c>
      <c r="Q14" s="128"/>
      <c r="R14" s="128"/>
      <c r="S14" s="128"/>
      <c r="T14" s="128"/>
      <c r="U14" s="128"/>
      <c r="V14" s="128"/>
      <c r="W14" s="128"/>
    </row>
    <row r="15" spans="1:23" ht="12" customHeight="1" x14ac:dyDescent="0.2">
      <c r="A15" s="171"/>
      <c r="B15" s="71" t="s">
        <v>168</v>
      </c>
      <c r="C15" s="176"/>
      <c r="D15" s="123">
        <v>150</v>
      </c>
      <c r="E15" s="123">
        <f>SUM(D13:D15)</f>
        <v>290</v>
      </c>
      <c r="F15" s="123"/>
      <c r="G15" s="123"/>
      <c r="H15" s="123"/>
      <c r="I15" s="123"/>
      <c r="J15" s="123"/>
      <c r="K15" s="123"/>
      <c r="L15" s="123">
        <v>150</v>
      </c>
      <c r="M15" s="123"/>
      <c r="N15" s="123">
        <f t="shared" si="0"/>
        <v>1999.43</v>
      </c>
      <c r="Q15" s="128"/>
      <c r="R15" s="128"/>
      <c r="S15" s="128"/>
      <c r="T15" s="128"/>
      <c r="U15" s="128"/>
      <c r="V15" s="128"/>
      <c r="W15" s="128"/>
    </row>
    <row r="16" spans="1:23" ht="12" customHeight="1" x14ac:dyDescent="0.2">
      <c r="A16" s="56">
        <v>43556</v>
      </c>
      <c r="B16" s="71" t="s">
        <v>166</v>
      </c>
      <c r="C16" s="70" t="s">
        <v>90</v>
      </c>
      <c r="D16" s="123">
        <v>-200</v>
      </c>
      <c r="E16" s="123">
        <v>-200</v>
      </c>
      <c r="F16" s="123"/>
      <c r="G16" s="123"/>
      <c r="H16" s="123"/>
      <c r="I16" s="123"/>
      <c r="J16" s="123"/>
      <c r="K16" s="123">
        <v>-200</v>
      </c>
      <c r="L16" s="123"/>
      <c r="M16" s="123"/>
      <c r="N16" s="123">
        <f t="shared" si="0"/>
        <v>1799.43</v>
      </c>
      <c r="Q16" s="128"/>
      <c r="R16" s="128"/>
      <c r="S16" s="128"/>
      <c r="T16" s="128"/>
      <c r="U16" s="128"/>
      <c r="V16" s="128"/>
      <c r="W16" s="128"/>
    </row>
    <row r="17" spans="1:23" ht="12" customHeight="1" x14ac:dyDescent="0.2">
      <c r="A17" s="56">
        <v>43570</v>
      </c>
      <c r="B17" s="71" t="s">
        <v>164</v>
      </c>
      <c r="C17" s="70" t="s">
        <v>90</v>
      </c>
      <c r="D17" s="123">
        <v>-130</v>
      </c>
      <c r="E17" s="123">
        <v>-130</v>
      </c>
      <c r="F17" s="124"/>
      <c r="G17" s="123"/>
      <c r="H17" s="123"/>
      <c r="I17" s="123">
        <v>-130</v>
      </c>
      <c r="J17" s="124"/>
      <c r="K17" s="124"/>
      <c r="L17" s="123"/>
      <c r="M17" s="123"/>
      <c r="N17" s="123">
        <f t="shared" si="0"/>
        <v>1669.43</v>
      </c>
      <c r="Q17" s="128"/>
      <c r="R17" s="128"/>
      <c r="S17" s="128"/>
      <c r="T17" s="128"/>
      <c r="U17" s="128"/>
      <c r="V17" s="128"/>
      <c r="W17" s="128"/>
    </row>
    <row r="18" spans="1:23" ht="12" customHeight="1" x14ac:dyDescent="0.2">
      <c r="A18" s="170">
        <v>43626</v>
      </c>
      <c r="B18" s="71" t="s">
        <v>163</v>
      </c>
      <c r="C18" s="179" t="s">
        <v>63</v>
      </c>
      <c r="D18" s="123">
        <v>125</v>
      </c>
      <c r="E18" s="123"/>
      <c r="F18" s="124"/>
      <c r="G18" s="123"/>
      <c r="H18" s="123">
        <v>125</v>
      </c>
      <c r="I18" s="123"/>
      <c r="J18" s="124"/>
      <c r="K18" s="124"/>
      <c r="L18" s="123"/>
      <c r="M18" s="123"/>
      <c r="N18" s="123">
        <f t="shared" si="0"/>
        <v>1794.43</v>
      </c>
      <c r="Q18" s="128"/>
      <c r="R18" s="128"/>
      <c r="S18" s="128"/>
      <c r="T18" s="128"/>
      <c r="U18" s="128"/>
      <c r="V18" s="128"/>
      <c r="W18" s="128"/>
    </row>
    <row r="19" spans="1:23" ht="12" customHeight="1" x14ac:dyDescent="0.2">
      <c r="A19" s="174"/>
      <c r="B19" s="32" t="s">
        <v>143</v>
      </c>
      <c r="C19" s="175"/>
      <c r="D19" s="123">
        <v>10</v>
      </c>
      <c r="E19" s="123"/>
      <c r="F19" s="124"/>
      <c r="G19" s="123">
        <v>10</v>
      </c>
      <c r="H19" s="123"/>
      <c r="I19" s="123"/>
      <c r="J19" s="124"/>
      <c r="K19" s="124"/>
      <c r="L19" s="123"/>
      <c r="M19" s="123"/>
      <c r="N19" s="123">
        <f t="shared" si="0"/>
        <v>1804.43</v>
      </c>
      <c r="Q19" s="128"/>
      <c r="R19" s="128"/>
      <c r="S19" s="128"/>
      <c r="T19" s="128"/>
      <c r="U19" s="128"/>
      <c r="V19" s="128"/>
      <c r="W19" s="128"/>
    </row>
    <row r="20" spans="1:23" ht="12" customHeight="1" x14ac:dyDescent="0.2">
      <c r="A20" s="171"/>
      <c r="B20" s="71" t="s">
        <v>168</v>
      </c>
      <c r="C20" s="176"/>
      <c r="D20" s="123">
        <v>150</v>
      </c>
      <c r="E20" s="123">
        <f>SUM(D18:D20)</f>
        <v>285</v>
      </c>
      <c r="F20" s="123"/>
      <c r="G20" s="123"/>
      <c r="H20" s="123"/>
      <c r="I20" s="123"/>
      <c r="J20" s="123"/>
      <c r="K20" s="123"/>
      <c r="L20" s="123">
        <v>150</v>
      </c>
      <c r="M20" s="123"/>
      <c r="N20" s="123">
        <f t="shared" si="0"/>
        <v>1954.43</v>
      </c>
      <c r="Q20" s="128"/>
      <c r="R20" s="128"/>
      <c r="S20" s="128"/>
      <c r="T20" s="128"/>
      <c r="U20" s="128"/>
      <c r="V20" s="128"/>
      <c r="W20" s="128"/>
    </row>
    <row r="21" spans="1:23" ht="12" customHeight="1" x14ac:dyDescent="0.2">
      <c r="A21" s="56">
        <v>43644</v>
      </c>
      <c r="B21" s="71" t="s">
        <v>164</v>
      </c>
      <c r="C21" s="70" t="s">
        <v>90</v>
      </c>
      <c r="D21" s="123">
        <v>-125</v>
      </c>
      <c r="E21" s="123">
        <v>-125</v>
      </c>
      <c r="F21" s="124"/>
      <c r="G21" s="123"/>
      <c r="H21" s="123"/>
      <c r="I21" s="123">
        <v>-125</v>
      </c>
      <c r="J21" s="124"/>
      <c r="K21" s="124"/>
      <c r="L21" s="123"/>
      <c r="M21" s="123"/>
      <c r="N21" s="123">
        <f t="shared" si="0"/>
        <v>1829.43</v>
      </c>
      <c r="Q21" s="128"/>
      <c r="R21" s="128"/>
      <c r="S21" s="128"/>
      <c r="T21" s="128"/>
      <c r="U21" s="128"/>
      <c r="V21" s="128"/>
      <c r="W21" s="128"/>
    </row>
    <row r="22" spans="1:23" ht="12" customHeight="1" x14ac:dyDescent="0.2">
      <c r="A22" s="56">
        <v>43646</v>
      </c>
      <c r="B22" s="71" t="s">
        <v>3</v>
      </c>
      <c r="C22" s="70" t="s">
        <v>65</v>
      </c>
      <c r="D22" s="123">
        <v>3.56</v>
      </c>
      <c r="E22" s="123">
        <v>3.56</v>
      </c>
      <c r="F22" s="123"/>
      <c r="G22" s="123"/>
      <c r="H22" s="123"/>
      <c r="I22" s="123"/>
      <c r="J22" s="123"/>
      <c r="K22" s="123"/>
      <c r="L22" s="123"/>
      <c r="M22" s="123">
        <v>3.56</v>
      </c>
      <c r="N22" s="123">
        <f t="shared" si="0"/>
        <v>1832.99</v>
      </c>
      <c r="Q22" s="128"/>
      <c r="R22" s="128"/>
      <c r="S22" s="128"/>
      <c r="T22" s="128"/>
      <c r="U22" s="128"/>
      <c r="V22" s="128"/>
      <c r="W22" s="128"/>
    </row>
    <row r="23" spans="1:23" x14ac:dyDescent="0.2">
      <c r="A23" s="67"/>
      <c r="B23" s="64"/>
      <c r="C23" s="88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3">
        <f t="shared" si="0"/>
        <v>1832.99</v>
      </c>
    </row>
    <row r="24" spans="1:23" x14ac:dyDescent="0.2">
      <c r="A24" s="56"/>
      <c r="B24" s="32"/>
      <c r="C24" s="70"/>
      <c r="D24" s="121"/>
      <c r="E24" s="123"/>
      <c r="F24" s="123"/>
      <c r="G24" s="123"/>
      <c r="H24" s="123"/>
      <c r="I24" s="123"/>
      <c r="J24" s="123"/>
      <c r="K24" s="123"/>
      <c r="L24" s="123"/>
      <c r="M24" s="123"/>
      <c r="N24" s="123">
        <f t="shared" si="0"/>
        <v>1832.99</v>
      </c>
    </row>
    <row r="25" spans="1:23" x14ac:dyDescent="0.2">
      <c r="A25" s="56" t="s">
        <v>96</v>
      </c>
      <c r="B25" s="34"/>
      <c r="C25" s="70"/>
      <c r="D25" s="121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 t="shared" si="0"/>
        <v>1832.99</v>
      </c>
    </row>
    <row r="26" spans="1:23" x14ac:dyDescent="0.2">
      <c r="A26" s="56"/>
      <c r="B26" s="34"/>
      <c r="C26" s="70"/>
      <c r="D26" s="121"/>
      <c r="E26" s="123"/>
      <c r="F26" s="123"/>
      <c r="G26" s="123"/>
      <c r="H26" s="123"/>
      <c r="I26" s="123"/>
      <c r="J26" s="123"/>
      <c r="K26" s="123"/>
      <c r="L26" s="123"/>
      <c r="M26" s="123"/>
      <c r="N26" s="123">
        <f t="shared" si="0"/>
        <v>1832.99</v>
      </c>
      <c r="P26" s="129"/>
    </row>
    <row r="27" spans="1:23" x14ac:dyDescent="0.2">
      <c r="A27" s="56"/>
      <c r="B27" s="32" t="s">
        <v>36</v>
      </c>
      <c r="C27" s="70"/>
      <c r="D27" s="72">
        <f>SUM(D3:D26)</f>
        <v>88.56</v>
      </c>
      <c r="E27" s="72">
        <f t="shared" ref="E27:M27" si="1">SUM(E3:E26)</f>
        <v>88.56</v>
      </c>
      <c r="F27" s="72">
        <f t="shared" si="1"/>
        <v>1744.43</v>
      </c>
      <c r="G27" s="72">
        <f t="shared" si="1"/>
        <v>55</v>
      </c>
      <c r="H27" s="72">
        <f t="shared" si="1"/>
        <v>520</v>
      </c>
      <c r="I27" s="72">
        <f t="shared" si="1"/>
        <v>-520</v>
      </c>
      <c r="J27" s="72">
        <f t="shared" si="1"/>
        <v>0</v>
      </c>
      <c r="K27" s="72">
        <f t="shared" si="1"/>
        <v>-450</v>
      </c>
      <c r="L27" s="72">
        <f t="shared" si="1"/>
        <v>480</v>
      </c>
      <c r="M27" s="72">
        <f t="shared" si="1"/>
        <v>3.56</v>
      </c>
      <c r="N27" s="123">
        <f>SUM(F27:M27)</f>
        <v>1832.9900000000002</v>
      </c>
    </row>
  </sheetData>
  <mergeCells count="8">
    <mergeCell ref="M1:N1"/>
    <mergeCell ref="A9:A11"/>
    <mergeCell ref="A13:A15"/>
    <mergeCell ref="A18:A20"/>
    <mergeCell ref="C9:C11"/>
    <mergeCell ref="C13:C15"/>
    <mergeCell ref="C18:C20"/>
    <mergeCell ref="E1:I1"/>
  </mergeCells>
  <printOptions horizontalCentered="1"/>
  <pageMargins left="0" right="0" top="0.59055118110236227" bottom="0.15748031496062992" header="0.31496062992125984" footer="0.31496062992125984"/>
  <pageSetup paperSize="9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opLeftCell="A6" workbookViewId="0">
      <selection activeCell="V8" sqref="V8"/>
    </sheetView>
  </sheetViews>
  <sheetFormatPr defaultColWidth="9.140625" defaultRowHeight="12" x14ac:dyDescent="0.2"/>
  <cols>
    <col min="1" max="1" width="7.42578125" style="1" customWidth="1"/>
    <col min="2" max="2" width="5.5703125" style="1" customWidth="1"/>
    <col min="3" max="3" width="7.5703125" style="89" customWidth="1"/>
    <col min="4" max="4" width="8.42578125" style="1" customWidth="1"/>
    <col min="5" max="5" width="7.42578125" style="1" customWidth="1"/>
    <col min="6" max="6" width="3.7109375" style="62" customWidth="1"/>
    <col min="7" max="7" width="6.7109375" style="62" customWidth="1"/>
    <col min="8" max="8" width="4.140625" style="62" customWidth="1"/>
    <col min="9" max="9" width="3.7109375" style="62" customWidth="1"/>
    <col min="10" max="10" width="6.7109375" style="62" customWidth="1"/>
    <col min="11" max="11" width="4.85546875" style="62" customWidth="1"/>
    <col min="12" max="12" width="3.7109375" style="7" customWidth="1"/>
    <col min="13" max="13" width="6.7109375" style="60" customWidth="1"/>
    <col min="14" max="14" width="4.140625" style="44" customWidth="1"/>
    <col min="15" max="15" width="3.42578125" style="7" customWidth="1"/>
    <col min="16" max="16" width="6.7109375" style="7" customWidth="1"/>
    <col min="17" max="17" width="5.42578125" style="69" customWidth="1"/>
    <col min="18" max="16384" width="9.140625" style="1"/>
  </cols>
  <sheetData>
    <row r="1" spans="1:17" s="37" customFormat="1" ht="12.75" x14ac:dyDescent="0.2">
      <c r="A1" s="180" t="s">
        <v>154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37" customFormat="1" ht="12.75" x14ac:dyDescent="0.2">
      <c r="A2" s="180" t="s">
        <v>42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s="37" customFormat="1" ht="12.75" x14ac:dyDescent="0.2">
      <c r="A3" s="180" t="s">
        <v>190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s="40" customFormat="1" ht="24.75" customHeight="1" x14ac:dyDescent="0.2">
      <c r="A4" s="38" t="s">
        <v>53</v>
      </c>
      <c r="B4" s="86" t="s">
        <v>99</v>
      </c>
      <c r="C4" s="86" t="s">
        <v>158</v>
      </c>
      <c r="D4" s="86" t="s">
        <v>58</v>
      </c>
      <c r="E4" s="86" t="s">
        <v>60</v>
      </c>
      <c r="F4" s="61" t="s">
        <v>100</v>
      </c>
      <c r="G4" s="39" t="s">
        <v>61</v>
      </c>
      <c r="H4" s="59" t="s">
        <v>83</v>
      </c>
      <c r="I4" s="61" t="s">
        <v>100</v>
      </c>
      <c r="J4" s="39" t="s">
        <v>151</v>
      </c>
      <c r="K4" s="59" t="s">
        <v>83</v>
      </c>
      <c r="L4" s="61" t="s">
        <v>100</v>
      </c>
      <c r="M4" s="59" t="s">
        <v>152</v>
      </c>
      <c r="N4" s="59" t="s">
        <v>83</v>
      </c>
      <c r="O4" s="61" t="s">
        <v>100</v>
      </c>
      <c r="P4" s="39" t="s">
        <v>153</v>
      </c>
      <c r="Q4" s="68" t="s">
        <v>83</v>
      </c>
    </row>
    <row r="5" spans="1:17" s="36" customFormat="1" ht="12" customHeight="1" x14ac:dyDescent="0.2">
      <c r="A5" s="32" t="s">
        <v>146</v>
      </c>
      <c r="B5" s="32" t="s">
        <v>147</v>
      </c>
      <c r="C5" s="109"/>
      <c r="D5" s="110">
        <v>95</v>
      </c>
      <c r="E5" s="110"/>
      <c r="F5" s="111">
        <v>1</v>
      </c>
      <c r="G5" s="110">
        <v>24</v>
      </c>
      <c r="H5" s="111" t="s">
        <v>91</v>
      </c>
      <c r="I5" s="111"/>
      <c r="J5" s="110"/>
      <c r="K5" s="111"/>
      <c r="L5" s="111">
        <v>1</v>
      </c>
      <c r="M5" s="110">
        <v>24</v>
      </c>
      <c r="N5" s="111" t="s">
        <v>91</v>
      </c>
      <c r="O5" s="111">
        <v>2</v>
      </c>
      <c r="P5" s="110">
        <v>48</v>
      </c>
      <c r="Q5" s="111" t="s">
        <v>91</v>
      </c>
    </row>
    <row r="6" spans="1:17" s="36" customFormat="1" ht="12" customHeight="1" x14ac:dyDescent="0.2">
      <c r="A6" s="32" t="s">
        <v>146</v>
      </c>
      <c r="B6" s="32" t="s">
        <v>147</v>
      </c>
      <c r="C6" s="109"/>
      <c r="D6" s="110">
        <v>95</v>
      </c>
      <c r="E6" s="110"/>
      <c r="F6" s="111"/>
      <c r="G6" s="110"/>
      <c r="H6" s="111"/>
      <c r="I6" s="111">
        <v>1</v>
      </c>
      <c r="J6" s="110">
        <v>24</v>
      </c>
      <c r="K6" s="111" t="s">
        <v>91</v>
      </c>
      <c r="L6" s="111"/>
      <c r="M6" s="110"/>
      <c r="N6" s="111"/>
      <c r="O6" s="111"/>
      <c r="P6" s="110"/>
      <c r="Q6" s="111"/>
    </row>
    <row r="7" spans="1:17" s="36" customFormat="1" ht="12" customHeight="1" x14ac:dyDescent="0.2">
      <c r="A7" s="32" t="s">
        <v>146</v>
      </c>
      <c r="B7" s="32" t="s">
        <v>147</v>
      </c>
      <c r="C7" s="109"/>
      <c r="D7" s="110">
        <v>95</v>
      </c>
      <c r="E7" s="110"/>
      <c r="F7" s="111">
        <v>1</v>
      </c>
      <c r="G7" s="110">
        <v>24</v>
      </c>
      <c r="H7" s="111" t="s">
        <v>91</v>
      </c>
      <c r="I7" s="111"/>
      <c r="J7" s="110"/>
      <c r="K7" s="111"/>
      <c r="L7" s="111">
        <v>1</v>
      </c>
      <c r="M7" s="110">
        <v>24</v>
      </c>
      <c r="N7" s="111" t="s">
        <v>91</v>
      </c>
      <c r="O7" s="111">
        <v>1</v>
      </c>
      <c r="P7" s="110">
        <v>24</v>
      </c>
      <c r="Q7" s="111" t="s">
        <v>91</v>
      </c>
    </row>
    <row r="8" spans="1:17" s="36" customFormat="1" ht="12" customHeight="1" x14ac:dyDescent="0.2">
      <c r="A8" s="32" t="s">
        <v>146</v>
      </c>
      <c r="B8" s="32" t="s">
        <v>147</v>
      </c>
      <c r="C8" s="109"/>
      <c r="D8" s="110">
        <v>95</v>
      </c>
      <c r="E8" s="110">
        <v>35</v>
      </c>
      <c r="F8" s="111">
        <v>1</v>
      </c>
      <c r="G8" s="110">
        <v>24</v>
      </c>
      <c r="H8" s="111" t="s">
        <v>77</v>
      </c>
      <c r="I8" s="111">
        <v>1</v>
      </c>
      <c r="J8" s="110">
        <v>24</v>
      </c>
      <c r="K8" s="111" t="s">
        <v>77</v>
      </c>
      <c r="L8" s="111">
        <v>2</v>
      </c>
      <c r="M8" s="110">
        <v>48</v>
      </c>
      <c r="N8" s="111" t="s">
        <v>77</v>
      </c>
      <c r="O8" s="111">
        <v>1</v>
      </c>
      <c r="P8" s="110">
        <v>24</v>
      </c>
      <c r="Q8" s="111" t="s">
        <v>77</v>
      </c>
    </row>
    <row r="9" spans="1:17" s="36" customFormat="1" ht="12" customHeight="1" x14ac:dyDescent="0.2">
      <c r="A9" s="32" t="s">
        <v>146</v>
      </c>
      <c r="B9" s="32" t="s">
        <v>147</v>
      </c>
      <c r="C9" s="109"/>
      <c r="D9" s="110">
        <v>95</v>
      </c>
      <c r="E9" s="110"/>
      <c r="F9" s="111">
        <v>2</v>
      </c>
      <c r="G9" s="110">
        <v>48</v>
      </c>
      <c r="H9" s="111" t="s">
        <v>77</v>
      </c>
      <c r="I9" s="111"/>
      <c r="J9" s="110"/>
      <c r="K9" s="111"/>
      <c r="L9" s="111">
        <v>1</v>
      </c>
      <c r="M9" s="110">
        <v>24</v>
      </c>
      <c r="N9" s="111" t="s">
        <v>77</v>
      </c>
      <c r="O9" s="111">
        <v>1</v>
      </c>
      <c r="P9" s="110">
        <v>24</v>
      </c>
      <c r="Q9" s="111" t="s">
        <v>77</v>
      </c>
    </row>
    <row r="10" spans="1:17" s="36" customFormat="1" ht="12" customHeight="1" x14ac:dyDescent="0.2">
      <c r="A10" s="32" t="s">
        <v>146</v>
      </c>
      <c r="B10" s="32" t="s">
        <v>147</v>
      </c>
      <c r="C10" s="109"/>
      <c r="D10" s="110">
        <v>95</v>
      </c>
      <c r="E10" s="110"/>
      <c r="F10" s="111"/>
      <c r="G10" s="110"/>
      <c r="H10" s="111"/>
      <c r="I10" s="111">
        <v>1</v>
      </c>
      <c r="J10" s="110">
        <v>24</v>
      </c>
      <c r="K10" s="111" t="s">
        <v>90</v>
      </c>
      <c r="L10" s="111"/>
      <c r="M10" s="110"/>
      <c r="N10" s="111"/>
      <c r="O10" s="111"/>
      <c r="P10" s="110"/>
      <c r="Q10" s="111"/>
    </row>
    <row r="11" spans="1:17" s="36" customFormat="1" ht="12" customHeight="1" x14ac:dyDescent="0.2">
      <c r="A11" s="32" t="s">
        <v>146</v>
      </c>
      <c r="B11" s="32" t="s">
        <v>147</v>
      </c>
      <c r="C11" s="109"/>
      <c r="D11" s="110">
        <v>95</v>
      </c>
      <c r="E11" s="110"/>
      <c r="F11" s="111"/>
      <c r="G11" s="110"/>
      <c r="H11" s="111"/>
      <c r="I11" s="111">
        <v>1</v>
      </c>
      <c r="J11" s="110">
        <v>24</v>
      </c>
      <c r="K11" s="111" t="s">
        <v>90</v>
      </c>
      <c r="L11" s="111">
        <v>1</v>
      </c>
      <c r="M11" s="110">
        <v>24</v>
      </c>
      <c r="N11" s="111" t="s">
        <v>90</v>
      </c>
      <c r="O11" s="111">
        <v>1</v>
      </c>
      <c r="P11" s="110">
        <v>24</v>
      </c>
      <c r="Q11" s="111" t="s">
        <v>90</v>
      </c>
    </row>
    <row r="12" spans="1:17" s="36" customFormat="1" ht="12" customHeight="1" x14ac:dyDescent="0.2">
      <c r="A12" s="32" t="s">
        <v>146</v>
      </c>
      <c r="B12" s="32" t="s">
        <v>147</v>
      </c>
      <c r="C12" s="109"/>
      <c r="D12" s="110">
        <v>95</v>
      </c>
      <c r="E12" s="110">
        <v>35</v>
      </c>
      <c r="F12" s="111">
        <v>1</v>
      </c>
      <c r="G12" s="110">
        <v>24</v>
      </c>
      <c r="H12" s="111" t="s">
        <v>77</v>
      </c>
      <c r="I12" s="111">
        <v>1</v>
      </c>
      <c r="J12" s="110">
        <v>24</v>
      </c>
      <c r="K12" s="111" t="s">
        <v>77</v>
      </c>
      <c r="L12" s="111">
        <v>1</v>
      </c>
      <c r="M12" s="110">
        <v>24</v>
      </c>
      <c r="N12" s="111" t="s">
        <v>77</v>
      </c>
      <c r="O12" s="111">
        <v>1</v>
      </c>
      <c r="P12" s="110">
        <v>24</v>
      </c>
      <c r="Q12" s="111" t="s">
        <v>77</v>
      </c>
    </row>
    <row r="13" spans="1:17" s="36" customFormat="1" ht="12" customHeight="1" x14ac:dyDescent="0.2">
      <c r="A13" s="32" t="s">
        <v>146</v>
      </c>
      <c r="B13" s="32" t="s">
        <v>147</v>
      </c>
      <c r="C13" s="109"/>
      <c r="D13" s="110">
        <v>95</v>
      </c>
      <c r="E13" s="110"/>
      <c r="F13" s="111">
        <v>1</v>
      </c>
      <c r="G13" s="110">
        <v>24</v>
      </c>
      <c r="H13" s="111" t="s">
        <v>109</v>
      </c>
      <c r="I13" s="111">
        <v>2</v>
      </c>
      <c r="J13" s="110">
        <v>48</v>
      </c>
      <c r="K13" s="111" t="s">
        <v>109</v>
      </c>
      <c r="L13" s="111">
        <v>1</v>
      </c>
      <c r="M13" s="110">
        <v>24</v>
      </c>
      <c r="N13" s="111" t="s">
        <v>109</v>
      </c>
      <c r="O13" s="111">
        <v>1</v>
      </c>
      <c r="P13" s="110">
        <v>24</v>
      </c>
      <c r="Q13" s="111" t="s">
        <v>109</v>
      </c>
    </row>
    <row r="14" spans="1:17" s="36" customFormat="1" ht="12" customHeight="1" x14ac:dyDescent="0.2">
      <c r="A14" s="32" t="s">
        <v>146</v>
      </c>
      <c r="B14" s="32" t="s">
        <v>147</v>
      </c>
      <c r="C14" s="109" t="s">
        <v>150</v>
      </c>
      <c r="D14" s="112" t="s">
        <v>62</v>
      </c>
      <c r="E14" s="110"/>
      <c r="F14" s="111">
        <v>1</v>
      </c>
      <c r="G14" s="110">
        <v>24</v>
      </c>
      <c r="H14" s="111" t="s">
        <v>109</v>
      </c>
      <c r="I14" s="111">
        <v>1</v>
      </c>
      <c r="J14" s="110">
        <v>24</v>
      </c>
      <c r="K14" s="111" t="s">
        <v>109</v>
      </c>
      <c r="L14" s="111">
        <v>1</v>
      </c>
      <c r="M14" s="110">
        <v>24</v>
      </c>
      <c r="N14" s="111" t="s">
        <v>109</v>
      </c>
      <c r="O14" s="111"/>
      <c r="P14" s="110"/>
      <c r="Q14" s="111"/>
    </row>
    <row r="15" spans="1:17" s="36" customFormat="1" ht="12" customHeight="1" x14ac:dyDescent="0.2">
      <c r="A15" s="32" t="s">
        <v>146</v>
      </c>
      <c r="B15" s="32" t="s">
        <v>147</v>
      </c>
      <c r="C15" s="113"/>
      <c r="D15" s="110">
        <v>95</v>
      </c>
      <c r="E15" s="110"/>
      <c r="F15" s="111">
        <v>1</v>
      </c>
      <c r="G15" s="110">
        <v>24</v>
      </c>
      <c r="H15" s="111" t="s">
        <v>90</v>
      </c>
      <c r="I15" s="111">
        <v>1</v>
      </c>
      <c r="J15" s="110">
        <v>24</v>
      </c>
      <c r="K15" s="111" t="s">
        <v>90</v>
      </c>
      <c r="L15" s="111">
        <v>1</v>
      </c>
      <c r="M15" s="110">
        <v>24</v>
      </c>
      <c r="N15" s="111" t="s">
        <v>90</v>
      </c>
      <c r="O15" s="111">
        <v>2</v>
      </c>
      <c r="P15" s="110">
        <v>48</v>
      </c>
      <c r="Q15" s="111" t="s">
        <v>90</v>
      </c>
    </row>
    <row r="16" spans="1:17" s="36" customFormat="1" ht="12" customHeight="1" x14ac:dyDescent="0.2">
      <c r="A16" s="32" t="s">
        <v>146</v>
      </c>
      <c r="B16" s="32" t="s">
        <v>147</v>
      </c>
      <c r="C16" s="113"/>
      <c r="D16" s="110">
        <v>95</v>
      </c>
      <c r="E16" s="110"/>
      <c r="F16" s="111">
        <v>1</v>
      </c>
      <c r="G16" s="110">
        <v>24</v>
      </c>
      <c r="H16" s="111" t="s">
        <v>91</v>
      </c>
      <c r="I16" s="111">
        <v>1</v>
      </c>
      <c r="J16" s="110">
        <v>24</v>
      </c>
      <c r="K16" s="111" t="s">
        <v>91</v>
      </c>
      <c r="L16" s="111">
        <v>1</v>
      </c>
      <c r="M16" s="110">
        <v>24</v>
      </c>
      <c r="N16" s="111" t="s">
        <v>91</v>
      </c>
      <c r="O16" s="111">
        <v>1</v>
      </c>
      <c r="P16" s="110">
        <v>24</v>
      </c>
      <c r="Q16" s="111" t="s">
        <v>91</v>
      </c>
    </row>
    <row r="17" spans="1:17" s="36" customFormat="1" ht="12" customHeight="1" x14ac:dyDescent="0.2">
      <c r="A17" s="32" t="s">
        <v>146</v>
      </c>
      <c r="B17" s="32" t="s">
        <v>147</v>
      </c>
      <c r="C17" s="113"/>
      <c r="D17" s="110">
        <v>95</v>
      </c>
      <c r="E17" s="110"/>
      <c r="F17" s="111">
        <v>1</v>
      </c>
      <c r="G17" s="110">
        <v>24</v>
      </c>
      <c r="H17" s="111" t="s">
        <v>91</v>
      </c>
      <c r="I17" s="111"/>
      <c r="J17" s="110"/>
      <c r="K17" s="111"/>
      <c r="L17" s="111"/>
      <c r="M17" s="110"/>
      <c r="N17" s="111"/>
      <c r="O17" s="111"/>
      <c r="P17" s="110"/>
      <c r="Q17" s="111"/>
    </row>
    <row r="18" spans="1:17" s="36" customFormat="1" ht="12" customHeight="1" x14ac:dyDescent="0.2">
      <c r="A18" s="32" t="s">
        <v>146</v>
      </c>
      <c r="B18" s="32" t="s">
        <v>147</v>
      </c>
      <c r="C18" s="109"/>
      <c r="D18" s="110">
        <v>95</v>
      </c>
      <c r="E18" s="110"/>
      <c r="F18" s="111">
        <v>1</v>
      </c>
      <c r="G18" s="110">
        <v>24</v>
      </c>
      <c r="H18" s="111" t="s">
        <v>91</v>
      </c>
      <c r="I18" s="111">
        <v>1</v>
      </c>
      <c r="J18" s="110">
        <v>24</v>
      </c>
      <c r="K18" s="111" t="s">
        <v>91</v>
      </c>
      <c r="L18" s="111"/>
      <c r="M18" s="110"/>
      <c r="N18" s="111"/>
      <c r="O18" s="111"/>
      <c r="P18" s="110"/>
      <c r="Q18" s="111"/>
    </row>
    <row r="19" spans="1:17" s="36" customFormat="1" ht="12" customHeight="1" x14ac:dyDescent="0.2">
      <c r="A19" s="32" t="s">
        <v>146</v>
      </c>
      <c r="B19" s="32" t="s">
        <v>147</v>
      </c>
      <c r="C19" s="109"/>
      <c r="D19" s="110">
        <v>95</v>
      </c>
      <c r="E19" s="110"/>
      <c r="F19" s="111">
        <v>1</v>
      </c>
      <c r="G19" s="110">
        <v>24</v>
      </c>
      <c r="H19" s="111" t="s">
        <v>77</v>
      </c>
      <c r="I19" s="111">
        <v>1</v>
      </c>
      <c r="J19" s="110">
        <v>24</v>
      </c>
      <c r="K19" s="111" t="s">
        <v>77</v>
      </c>
      <c r="L19" s="111"/>
      <c r="M19" s="110"/>
      <c r="N19" s="111"/>
      <c r="O19" s="111">
        <v>1</v>
      </c>
      <c r="P19" s="110">
        <v>24</v>
      </c>
      <c r="Q19" s="111" t="s">
        <v>77</v>
      </c>
    </row>
    <row r="20" spans="1:17" s="36" customFormat="1" ht="12" customHeight="1" x14ac:dyDescent="0.2">
      <c r="A20" s="32" t="s">
        <v>146</v>
      </c>
      <c r="B20" s="32" t="s">
        <v>147</v>
      </c>
      <c r="C20" s="109"/>
      <c r="D20" s="110">
        <v>95</v>
      </c>
      <c r="E20" s="110"/>
      <c r="F20" s="111">
        <v>1</v>
      </c>
      <c r="G20" s="110">
        <v>24</v>
      </c>
      <c r="H20" s="111" t="s">
        <v>77</v>
      </c>
      <c r="I20" s="111">
        <v>1</v>
      </c>
      <c r="J20" s="110">
        <v>24</v>
      </c>
      <c r="K20" s="111" t="s">
        <v>77</v>
      </c>
      <c r="L20" s="111">
        <v>2</v>
      </c>
      <c r="M20" s="110">
        <v>48</v>
      </c>
      <c r="N20" s="111" t="s">
        <v>77</v>
      </c>
      <c r="O20" s="111"/>
      <c r="P20" s="110"/>
      <c r="Q20" s="111"/>
    </row>
    <row r="21" spans="1:17" s="36" customFormat="1" ht="12" customHeight="1" x14ac:dyDescent="0.2">
      <c r="A21" s="32" t="s">
        <v>146</v>
      </c>
      <c r="B21" s="32" t="s">
        <v>147</v>
      </c>
      <c r="C21" s="109"/>
      <c r="D21" s="110">
        <v>95</v>
      </c>
      <c r="E21" s="110"/>
      <c r="F21" s="111">
        <v>2</v>
      </c>
      <c r="G21" s="110">
        <v>48</v>
      </c>
      <c r="H21" s="111" t="s">
        <v>77</v>
      </c>
      <c r="I21" s="111">
        <v>2</v>
      </c>
      <c r="J21" s="110">
        <v>48</v>
      </c>
      <c r="K21" s="111" t="s">
        <v>91</v>
      </c>
      <c r="L21" s="111">
        <v>1</v>
      </c>
      <c r="M21" s="110">
        <v>24</v>
      </c>
      <c r="N21" s="111" t="s">
        <v>91</v>
      </c>
      <c r="O21" s="111">
        <v>1</v>
      </c>
      <c r="P21" s="110">
        <v>24</v>
      </c>
      <c r="Q21" s="111" t="s">
        <v>91</v>
      </c>
    </row>
    <row r="22" spans="1:17" s="36" customFormat="1" ht="12" customHeight="1" x14ac:dyDescent="0.2">
      <c r="A22" s="32" t="s">
        <v>146</v>
      </c>
      <c r="B22" s="32" t="s">
        <v>147</v>
      </c>
      <c r="C22" s="109"/>
      <c r="D22" s="110">
        <v>95</v>
      </c>
      <c r="E22" s="110"/>
      <c r="F22" s="111">
        <v>1</v>
      </c>
      <c r="G22" s="110">
        <v>24</v>
      </c>
      <c r="H22" s="111" t="s">
        <v>91</v>
      </c>
      <c r="I22" s="111">
        <v>1</v>
      </c>
      <c r="J22" s="110">
        <v>24</v>
      </c>
      <c r="K22" s="111" t="s">
        <v>91</v>
      </c>
      <c r="L22" s="111">
        <v>1</v>
      </c>
      <c r="M22" s="110">
        <v>24</v>
      </c>
      <c r="N22" s="111" t="s">
        <v>91</v>
      </c>
      <c r="O22" s="111">
        <v>1</v>
      </c>
      <c r="P22" s="110">
        <v>24</v>
      </c>
      <c r="Q22" s="111" t="s">
        <v>91</v>
      </c>
    </row>
    <row r="23" spans="1:17" s="36" customFormat="1" ht="12" customHeight="1" x14ac:dyDescent="0.2">
      <c r="A23" s="32" t="s">
        <v>146</v>
      </c>
      <c r="B23" s="32" t="s">
        <v>147</v>
      </c>
      <c r="C23" s="109"/>
      <c r="D23" s="110">
        <v>95</v>
      </c>
      <c r="E23" s="110"/>
      <c r="F23" s="111">
        <v>1</v>
      </c>
      <c r="G23" s="110">
        <v>24</v>
      </c>
      <c r="H23" s="111" t="s">
        <v>90</v>
      </c>
      <c r="I23" s="111">
        <v>1</v>
      </c>
      <c r="J23" s="110">
        <v>24</v>
      </c>
      <c r="K23" s="111" t="s">
        <v>90</v>
      </c>
      <c r="L23" s="111">
        <v>1</v>
      </c>
      <c r="M23" s="110">
        <v>24</v>
      </c>
      <c r="N23" s="111" t="s">
        <v>90</v>
      </c>
      <c r="O23" s="111">
        <v>1</v>
      </c>
      <c r="P23" s="110">
        <v>24</v>
      </c>
      <c r="Q23" s="111" t="s">
        <v>77</v>
      </c>
    </row>
    <row r="24" spans="1:17" s="36" customFormat="1" ht="12" customHeight="1" x14ac:dyDescent="0.2">
      <c r="A24" s="32" t="s">
        <v>146</v>
      </c>
      <c r="B24" s="32" t="s">
        <v>147</v>
      </c>
      <c r="C24" s="109"/>
      <c r="D24" s="110">
        <v>95</v>
      </c>
      <c r="E24" s="110"/>
      <c r="F24" s="111">
        <v>1</v>
      </c>
      <c r="G24" s="110">
        <v>24</v>
      </c>
      <c r="H24" s="111" t="s">
        <v>90</v>
      </c>
      <c r="I24" s="111"/>
      <c r="J24" s="110"/>
      <c r="K24" s="111"/>
      <c r="L24" s="111">
        <v>1</v>
      </c>
      <c r="M24" s="110">
        <v>24</v>
      </c>
      <c r="N24" s="111" t="s">
        <v>90</v>
      </c>
      <c r="O24" s="111"/>
      <c r="P24" s="110"/>
      <c r="Q24" s="111"/>
    </row>
    <row r="25" spans="1:17" s="36" customFormat="1" ht="12" customHeight="1" x14ac:dyDescent="0.2">
      <c r="A25" s="32" t="s">
        <v>146</v>
      </c>
      <c r="B25" s="32" t="s">
        <v>147</v>
      </c>
      <c r="C25" s="109"/>
      <c r="D25" s="110">
        <v>95</v>
      </c>
      <c r="E25" s="110"/>
      <c r="F25" s="111"/>
      <c r="G25" s="110"/>
      <c r="H25" s="111"/>
      <c r="I25" s="111">
        <v>1</v>
      </c>
      <c r="J25" s="110">
        <v>24</v>
      </c>
      <c r="K25" s="111" t="s">
        <v>90</v>
      </c>
      <c r="L25" s="111"/>
      <c r="M25" s="110"/>
      <c r="N25" s="111"/>
      <c r="O25" s="111"/>
      <c r="P25" s="110"/>
      <c r="Q25" s="111"/>
    </row>
    <row r="26" spans="1:17" s="36" customFormat="1" ht="12" customHeight="1" x14ac:dyDescent="0.2">
      <c r="A26" s="32" t="s">
        <v>146</v>
      </c>
      <c r="B26" s="32" t="s">
        <v>147</v>
      </c>
      <c r="C26" s="113"/>
      <c r="D26" s="110">
        <v>95</v>
      </c>
      <c r="E26" s="110"/>
      <c r="F26" s="111">
        <v>1</v>
      </c>
      <c r="G26" s="110">
        <v>24</v>
      </c>
      <c r="H26" s="111" t="s">
        <v>91</v>
      </c>
      <c r="I26" s="111">
        <v>1</v>
      </c>
      <c r="J26" s="110">
        <v>24</v>
      </c>
      <c r="K26" s="111" t="s">
        <v>91</v>
      </c>
      <c r="L26" s="111">
        <v>1</v>
      </c>
      <c r="M26" s="110">
        <v>24</v>
      </c>
      <c r="N26" s="111" t="s">
        <v>91</v>
      </c>
      <c r="O26" s="111">
        <v>1</v>
      </c>
      <c r="P26" s="110">
        <v>24</v>
      </c>
      <c r="Q26" s="111" t="s">
        <v>91</v>
      </c>
    </row>
    <row r="27" spans="1:17" s="36" customFormat="1" ht="12" customHeight="1" x14ac:dyDescent="0.2">
      <c r="A27" s="32" t="s">
        <v>146</v>
      </c>
      <c r="B27" s="32" t="s">
        <v>147</v>
      </c>
      <c r="C27" s="113"/>
      <c r="D27" s="110">
        <v>95</v>
      </c>
      <c r="E27" s="110"/>
      <c r="F27" s="111">
        <v>1</v>
      </c>
      <c r="G27" s="110">
        <v>24</v>
      </c>
      <c r="H27" s="111" t="s">
        <v>91</v>
      </c>
      <c r="I27" s="111">
        <v>1</v>
      </c>
      <c r="J27" s="110">
        <v>24</v>
      </c>
      <c r="K27" s="111" t="s">
        <v>91</v>
      </c>
      <c r="L27" s="111">
        <v>1</v>
      </c>
      <c r="M27" s="110">
        <v>24</v>
      </c>
      <c r="N27" s="111" t="s">
        <v>91</v>
      </c>
      <c r="O27" s="111"/>
      <c r="P27" s="110"/>
      <c r="Q27" s="111"/>
    </row>
    <row r="28" spans="1:17" s="36" customFormat="1" ht="12" customHeight="1" x14ac:dyDescent="0.2">
      <c r="A28" s="32" t="s">
        <v>146</v>
      </c>
      <c r="B28" s="32" t="s">
        <v>147</v>
      </c>
      <c r="C28" s="109"/>
      <c r="D28" s="110">
        <v>95</v>
      </c>
      <c r="E28" s="110"/>
      <c r="F28" s="111">
        <v>1</v>
      </c>
      <c r="G28" s="110">
        <v>24</v>
      </c>
      <c r="H28" s="111" t="s">
        <v>91</v>
      </c>
      <c r="I28" s="111">
        <v>1</v>
      </c>
      <c r="J28" s="110">
        <v>24</v>
      </c>
      <c r="K28" s="111" t="s">
        <v>91</v>
      </c>
      <c r="L28" s="111"/>
      <c r="M28" s="110"/>
      <c r="N28" s="111"/>
      <c r="O28" s="111">
        <v>1</v>
      </c>
      <c r="P28" s="110">
        <v>24</v>
      </c>
      <c r="Q28" s="111" t="s">
        <v>91</v>
      </c>
    </row>
    <row r="29" spans="1:17" s="36" customFormat="1" ht="12" customHeight="1" x14ac:dyDescent="0.2">
      <c r="A29" s="32" t="s">
        <v>146</v>
      </c>
      <c r="B29" s="32" t="s">
        <v>147</v>
      </c>
      <c r="C29" s="109"/>
      <c r="D29" s="110">
        <v>95</v>
      </c>
      <c r="E29" s="110">
        <v>35</v>
      </c>
      <c r="F29" s="111">
        <v>1</v>
      </c>
      <c r="G29" s="110">
        <v>24</v>
      </c>
      <c r="H29" s="111" t="s">
        <v>90</v>
      </c>
      <c r="I29" s="111">
        <v>1</v>
      </c>
      <c r="J29" s="110">
        <v>24</v>
      </c>
      <c r="K29" s="111" t="s">
        <v>90</v>
      </c>
      <c r="L29" s="111">
        <v>1</v>
      </c>
      <c r="M29" s="110">
        <v>24</v>
      </c>
      <c r="N29" s="111" t="s">
        <v>90</v>
      </c>
      <c r="O29" s="111">
        <v>2</v>
      </c>
      <c r="P29" s="110">
        <v>48</v>
      </c>
      <c r="Q29" s="111" t="s">
        <v>90</v>
      </c>
    </row>
    <row r="30" spans="1:17" s="36" customFormat="1" ht="12" customHeight="1" x14ac:dyDescent="0.2">
      <c r="A30" s="32" t="s">
        <v>146</v>
      </c>
      <c r="B30" s="32" t="s">
        <v>147</v>
      </c>
      <c r="C30" s="113"/>
      <c r="D30" s="110">
        <v>95</v>
      </c>
      <c r="E30" s="110"/>
      <c r="F30" s="111">
        <v>1</v>
      </c>
      <c r="G30" s="110">
        <v>24</v>
      </c>
      <c r="H30" s="111" t="s">
        <v>90</v>
      </c>
      <c r="I30" s="111"/>
      <c r="J30" s="110"/>
      <c r="K30" s="111"/>
      <c r="L30" s="111">
        <v>1</v>
      </c>
      <c r="M30" s="110">
        <v>24</v>
      </c>
      <c r="N30" s="111" t="s">
        <v>90</v>
      </c>
      <c r="O30" s="111">
        <v>1</v>
      </c>
      <c r="P30" s="110">
        <v>24</v>
      </c>
      <c r="Q30" s="111" t="s">
        <v>90</v>
      </c>
    </row>
    <row r="31" spans="1:17" s="36" customFormat="1" ht="12" customHeight="1" x14ac:dyDescent="0.2">
      <c r="A31" s="32" t="s">
        <v>146</v>
      </c>
      <c r="B31" s="32" t="s">
        <v>147</v>
      </c>
      <c r="C31" s="109"/>
      <c r="D31" s="110">
        <v>95</v>
      </c>
      <c r="E31" s="110"/>
      <c r="F31" s="111">
        <v>1</v>
      </c>
      <c r="G31" s="110">
        <v>24</v>
      </c>
      <c r="H31" s="111" t="s">
        <v>90</v>
      </c>
      <c r="I31" s="111">
        <v>2</v>
      </c>
      <c r="J31" s="110">
        <v>48</v>
      </c>
      <c r="K31" s="111" t="s">
        <v>90</v>
      </c>
      <c r="L31" s="111">
        <v>1</v>
      </c>
      <c r="M31" s="110">
        <v>24</v>
      </c>
      <c r="N31" s="111" t="s">
        <v>90</v>
      </c>
      <c r="O31" s="111">
        <v>1</v>
      </c>
      <c r="P31" s="110">
        <v>24</v>
      </c>
      <c r="Q31" s="111" t="s">
        <v>90</v>
      </c>
    </row>
    <row r="32" spans="1:17" s="36" customFormat="1" ht="12" customHeight="1" x14ac:dyDescent="0.2">
      <c r="A32" s="32" t="s">
        <v>146</v>
      </c>
      <c r="B32" s="32" t="s">
        <v>147</v>
      </c>
      <c r="C32" s="113"/>
      <c r="D32" s="110">
        <v>95</v>
      </c>
      <c r="E32" s="110"/>
      <c r="F32" s="111">
        <v>1</v>
      </c>
      <c r="G32" s="110">
        <v>24</v>
      </c>
      <c r="H32" s="111" t="s">
        <v>77</v>
      </c>
      <c r="I32" s="111">
        <v>1</v>
      </c>
      <c r="J32" s="110">
        <v>24</v>
      </c>
      <c r="K32" s="111" t="s">
        <v>77</v>
      </c>
      <c r="L32" s="111">
        <v>2</v>
      </c>
      <c r="M32" s="110">
        <v>48</v>
      </c>
      <c r="N32" s="111" t="s">
        <v>77</v>
      </c>
      <c r="O32" s="111">
        <v>1</v>
      </c>
      <c r="P32" s="110">
        <v>24</v>
      </c>
      <c r="Q32" s="111" t="s">
        <v>77</v>
      </c>
    </row>
    <row r="33" spans="1:17" s="36" customFormat="1" ht="12" customHeight="1" x14ac:dyDescent="0.2">
      <c r="A33" s="32" t="s">
        <v>146</v>
      </c>
      <c r="B33" s="32" t="s">
        <v>147</v>
      </c>
      <c r="C33" s="109"/>
      <c r="D33" s="110">
        <v>95</v>
      </c>
      <c r="E33" s="110"/>
      <c r="F33" s="111"/>
      <c r="G33" s="110"/>
      <c r="H33" s="111"/>
      <c r="I33" s="111"/>
      <c r="J33" s="110"/>
      <c r="K33" s="111"/>
      <c r="L33" s="111"/>
      <c r="M33" s="110"/>
      <c r="N33" s="111"/>
      <c r="O33" s="111">
        <v>1</v>
      </c>
      <c r="P33" s="110">
        <v>24</v>
      </c>
      <c r="Q33" s="111" t="s">
        <v>90</v>
      </c>
    </row>
    <row r="34" spans="1:17" s="36" customFormat="1" ht="12" customHeight="1" x14ac:dyDescent="0.2">
      <c r="A34" s="32" t="s">
        <v>146</v>
      </c>
      <c r="B34" s="32" t="s">
        <v>147</v>
      </c>
      <c r="C34" s="109"/>
      <c r="D34" s="110">
        <v>95</v>
      </c>
      <c r="E34" s="110"/>
      <c r="F34" s="111">
        <v>1</v>
      </c>
      <c r="G34" s="110">
        <v>24</v>
      </c>
      <c r="H34" s="111" t="s">
        <v>91</v>
      </c>
      <c r="I34" s="111">
        <v>1</v>
      </c>
      <c r="J34" s="110">
        <v>24</v>
      </c>
      <c r="K34" s="111" t="s">
        <v>91</v>
      </c>
      <c r="L34" s="111">
        <v>1</v>
      </c>
      <c r="M34" s="110">
        <v>24</v>
      </c>
      <c r="N34" s="111" t="s">
        <v>91</v>
      </c>
      <c r="O34" s="111">
        <v>1</v>
      </c>
      <c r="P34" s="110">
        <v>24</v>
      </c>
      <c r="Q34" s="111" t="s">
        <v>91</v>
      </c>
    </row>
    <row r="35" spans="1:17" s="36" customFormat="1" ht="12" customHeight="1" x14ac:dyDescent="0.2">
      <c r="A35" s="32" t="s">
        <v>146</v>
      </c>
      <c r="B35" s="32" t="s">
        <v>147</v>
      </c>
      <c r="C35" s="109"/>
      <c r="D35" s="110">
        <v>95</v>
      </c>
      <c r="E35" s="110"/>
      <c r="F35" s="111"/>
      <c r="G35" s="110"/>
      <c r="H35" s="111"/>
      <c r="I35" s="111">
        <v>1</v>
      </c>
      <c r="J35" s="110">
        <v>24</v>
      </c>
      <c r="K35" s="111" t="s">
        <v>91</v>
      </c>
      <c r="L35" s="111"/>
      <c r="M35" s="110"/>
      <c r="N35" s="111"/>
      <c r="O35" s="111"/>
      <c r="P35" s="110"/>
      <c r="Q35" s="111"/>
    </row>
    <row r="36" spans="1:17" s="36" customFormat="1" ht="12" customHeight="1" x14ac:dyDescent="0.2">
      <c r="A36" s="32" t="s">
        <v>146</v>
      </c>
      <c r="B36" s="32" t="s">
        <v>147</v>
      </c>
      <c r="C36" s="109"/>
      <c r="D36" s="110">
        <v>95</v>
      </c>
      <c r="E36" s="110"/>
      <c r="F36" s="111">
        <v>1</v>
      </c>
      <c r="G36" s="110">
        <v>24</v>
      </c>
      <c r="H36" s="111" t="s">
        <v>91</v>
      </c>
      <c r="I36" s="111"/>
      <c r="J36" s="110"/>
      <c r="K36" s="111"/>
      <c r="L36" s="111">
        <v>1</v>
      </c>
      <c r="M36" s="110">
        <v>24</v>
      </c>
      <c r="N36" s="111" t="s">
        <v>91</v>
      </c>
      <c r="O36" s="111">
        <v>1</v>
      </c>
      <c r="P36" s="110">
        <v>24</v>
      </c>
      <c r="Q36" s="111" t="s">
        <v>91</v>
      </c>
    </row>
    <row r="37" spans="1:17" s="36" customFormat="1" ht="12" customHeight="1" x14ac:dyDescent="0.2">
      <c r="A37" s="32" t="s">
        <v>146</v>
      </c>
      <c r="B37" s="32" t="s">
        <v>147</v>
      </c>
      <c r="C37" s="109"/>
      <c r="D37" s="110">
        <v>95</v>
      </c>
      <c r="E37" s="110"/>
      <c r="F37" s="111">
        <v>1</v>
      </c>
      <c r="G37" s="110">
        <v>24</v>
      </c>
      <c r="H37" s="111" t="s">
        <v>77</v>
      </c>
      <c r="I37" s="111">
        <v>1</v>
      </c>
      <c r="J37" s="110">
        <v>24</v>
      </c>
      <c r="K37" s="111" t="s">
        <v>77</v>
      </c>
      <c r="L37" s="111">
        <v>1</v>
      </c>
      <c r="M37" s="110">
        <v>24</v>
      </c>
      <c r="N37" s="111" t="s">
        <v>77</v>
      </c>
      <c r="O37" s="111">
        <v>1</v>
      </c>
      <c r="P37" s="110">
        <v>24</v>
      </c>
      <c r="Q37" s="111" t="s">
        <v>77</v>
      </c>
    </row>
    <row r="38" spans="1:17" s="36" customFormat="1" ht="12" customHeight="1" x14ac:dyDescent="0.2">
      <c r="A38" s="32"/>
      <c r="B38" s="32"/>
      <c r="C38" s="109"/>
      <c r="D38" s="110"/>
      <c r="E38" s="110"/>
      <c r="F38" s="111"/>
      <c r="G38" s="110"/>
      <c r="H38" s="111"/>
      <c r="I38" s="111"/>
      <c r="J38" s="110"/>
      <c r="K38" s="111"/>
      <c r="L38" s="111"/>
      <c r="M38" s="110"/>
      <c r="N38" s="111"/>
      <c r="O38" s="111"/>
      <c r="P38" s="110"/>
      <c r="Q38" s="111"/>
    </row>
    <row r="39" spans="1:17" s="36" customFormat="1" ht="12" customHeight="1" x14ac:dyDescent="0.2">
      <c r="A39" s="32" t="s">
        <v>145</v>
      </c>
      <c r="B39" s="32"/>
      <c r="C39" s="109"/>
      <c r="D39" s="112"/>
      <c r="E39" s="110"/>
      <c r="F39" s="111"/>
      <c r="G39" s="110"/>
      <c r="H39" s="111"/>
      <c r="I39" s="111"/>
      <c r="J39" s="110"/>
      <c r="K39" s="111"/>
      <c r="L39" s="111"/>
      <c r="M39" s="110"/>
      <c r="N39" s="111"/>
      <c r="O39" s="111"/>
      <c r="P39" s="110"/>
      <c r="Q39" s="111"/>
    </row>
    <row r="40" spans="1:17" s="36" customFormat="1" ht="12" customHeight="1" x14ac:dyDescent="0.2">
      <c r="A40" s="32" t="s">
        <v>146</v>
      </c>
      <c r="B40" s="32" t="s">
        <v>147</v>
      </c>
      <c r="C40" s="109"/>
      <c r="D40" s="112" t="s">
        <v>62</v>
      </c>
      <c r="E40" s="110"/>
      <c r="F40" s="111">
        <v>1</v>
      </c>
      <c r="G40" s="110">
        <v>24</v>
      </c>
      <c r="H40" s="111" t="s">
        <v>90</v>
      </c>
      <c r="I40" s="111">
        <v>1</v>
      </c>
      <c r="J40" s="110">
        <v>24</v>
      </c>
      <c r="K40" s="111" t="s">
        <v>90</v>
      </c>
      <c r="L40" s="111">
        <v>1</v>
      </c>
      <c r="M40" s="110">
        <v>24</v>
      </c>
      <c r="N40" s="111" t="s">
        <v>90</v>
      </c>
      <c r="O40" s="111">
        <v>1</v>
      </c>
      <c r="P40" s="110">
        <v>24</v>
      </c>
      <c r="Q40" s="111" t="s">
        <v>90</v>
      </c>
    </row>
    <row r="41" spans="1:17" s="36" customFormat="1" ht="12" customHeight="1" x14ac:dyDescent="0.2">
      <c r="A41" s="32"/>
      <c r="B41" s="32"/>
      <c r="C41" s="109"/>
      <c r="D41" s="112"/>
      <c r="E41" s="110"/>
      <c r="F41" s="111"/>
      <c r="G41" s="110"/>
      <c r="H41" s="111"/>
      <c r="I41" s="111"/>
      <c r="J41" s="110"/>
      <c r="K41" s="111"/>
      <c r="L41" s="111"/>
      <c r="M41" s="110"/>
      <c r="N41" s="111"/>
      <c r="O41" s="111"/>
      <c r="P41" s="110"/>
      <c r="Q41" s="111"/>
    </row>
    <row r="42" spans="1:17" s="36" customFormat="1" ht="12" customHeight="1" x14ac:dyDescent="0.2">
      <c r="A42" s="32" t="s">
        <v>156</v>
      </c>
      <c r="B42" s="32"/>
      <c r="C42" s="109"/>
      <c r="D42" s="112"/>
      <c r="E42" s="110"/>
      <c r="F42" s="114"/>
      <c r="G42" s="114"/>
      <c r="H42" s="114"/>
      <c r="I42" s="114"/>
      <c r="J42" s="114"/>
      <c r="K42" s="114"/>
      <c r="L42" s="110"/>
      <c r="M42" s="112"/>
      <c r="N42" s="111"/>
      <c r="O42" s="110"/>
      <c r="P42" s="110"/>
      <c r="Q42" s="111"/>
    </row>
    <row r="43" spans="1:17" s="36" customFormat="1" ht="12" customHeight="1" x14ac:dyDescent="0.2">
      <c r="A43" s="32" t="s">
        <v>148</v>
      </c>
      <c r="B43" s="32"/>
      <c r="C43" s="109"/>
      <c r="D43" s="110"/>
      <c r="E43" s="110"/>
      <c r="F43" s="114"/>
      <c r="G43" s="114"/>
      <c r="H43" s="114"/>
      <c r="I43" s="114"/>
      <c r="J43" s="114"/>
      <c r="K43" s="114"/>
      <c r="L43" s="110"/>
      <c r="M43" s="112"/>
      <c r="N43" s="111"/>
      <c r="O43" s="110"/>
      <c r="P43" s="110"/>
      <c r="Q43" s="111"/>
    </row>
    <row r="44" spans="1:17" s="36" customFormat="1" ht="12" customHeight="1" x14ac:dyDescent="0.2">
      <c r="A44" s="32" t="s">
        <v>149</v>
      </c>
      <c r="B44" s="32"/>
      <c r="C44" s="109"/>
      <c r="D44" s="110"/>
      <c r="E44" s="110"/>
      <c r="F44" s="111">
        <v>1</v>
      </c>
      <c r="G44" s="112" t="s">
        <v>62</v>
      </c>
      <c r="H44" s="114"/>
      <c r="I44" s="114"/>
      <c r="J44" s="114"/>
      <c r="K44" s="114"/>
      <c r="L44" s="110"/>
      <c r="M44" s="112"/>
      <c r="N44" s="111"/>
      <c r="O44" s="110"/>
      <c r="P44" s="110"/>
      <c r="Q44" s="111"/>
    </row>
    <row r="45" spans="1:17" s="36" customFormat="1" ht="12" customHeight="1" x14ac:dyDescent="0.2">
      <c r="A45" s="32" t="s">
        <v>155</v>
      </c>
      <c r="B45" s="32"/>
      <c r="C45" s="109"/>
      <c r="D45" s="110"/>
      <c r="E45" s="110"/>
      <c r="F45" s="111">
        <v>1</v>
      </c>
      <c r="G45" s="112" t="s">
        <v>62</v>
      </c>
      <c r="H45" s="111"/>
      <c r="I45" s="114"/>
      <c r="J45" s="114"/>
      <c r="K45" s="114"/>
      <c r="L45" s="110"/>
      <c r="M45" s="112"/>
      <c r="N45" s="114"/>
      <c r="O45" s="110"/>
      <c r="P45" s="110"/>
      <c r="Q45" s="111"/>
    </row>
    <row r="46" spans="1:17" s="36" customFormat="1" ht="12" customHeight="1" x14ac:dyDescent="0.2">
      <c r="A46" s="32"/>
      <c r="B46" s="32"/>
      <c r="C46" s="32"/>
      <c r="D46" s="32"/>
      <c r="E46" s="32"/>
      <c r="F46" s="32"/>
      <c r="G46" s="32"/>
      <c r="H46" s="111"/>
      <c r="I46" s="114"/>
      <c r="J46" s="114"/>
      <c r="K46" s="114"/>
      <c r="L46" s="110"/>
      <c r="M46" s="112"/>
      <c r="N46" s="114"/>
      <c r="O46" s="110"/>
      <c r="P46" s="110"/>
      <c r="Q46" s="111"/>
    </row>
    <row r="47" spans="1:17" s="36" customFormat="1" ht="12" customHeight="1" x14ac:dyDescent="0.2">
      <c r="A47" s="32"/>
      <c r="B47" s="32"/>
      <c r="C47" s="109"/>
      <c r="D47" s="110"/>
      <c r="E47" s="110"/>
      <c r="F47" s="114">
        <f>SUM(F5:F46)</f>
        <v>32</v>
      </c>
      <c r="G47" s="114"/>
      <c r="H47" s="114"/>
      <c r="I47" s="114">
        <f>SUM(I5:I46)</f>
        <v>29</v>
      </c>
      <c r="J47" s="114"/>
      <c r="K47" s="114"/>
      <c r="L47" s="114">
        <f>SUM(L5:L46)</f>
        <v>28</v>
      </c>
      <c r="M47" s="112"/>
      <c r="N47" s="114"/>
      <c r="O47" s="114">
        <f>SUM(O5:O46)</f>
        <v>27</v>
      </c>
      <c r="P47" s="110"/>
      <c r="Q47" s="111"/>
    </row>
    <row r="48" spans="1:17" s="36" customFormat="1" ht="12" customHeight="1" x14ac:dyDescent="0.2">
      <c r="A48" s="32" t="s">
        <v>54</v>
      </c>
      <c r="B48" s="32"/>
      <c r="C48" s="109"/>
      <c r="D48" s="110">
        <f>SUM(D5:D38)</f>
        <v>3040</v>
      </c>
      <c r="E48" s="110">
        <f>SUM(E5:E38)</f>
        <v>105</v>
      </c>
      <c r="F48" s="114"/>
      <c r="G48" s="114"/>
      <c r="H48" s="114"/>
      <c r="I48" s="114"/>
      <c r="J48" s="114"/>
      <c r="K48" s="114"/>
      <c r="L48" s="110"/>
      <c r="M48" s="112"/>
      <c r="N48" s="114"/>
      <c r="O48" s="110"/>
      <c r="P48" s="110"/>
      <c r="Q48" s="111"/>
    </row>
    <row r="49" spans="1:21" s="36" customFormat="1" ht="12" customHeight="1" x14ac:dyDescent="0.2">
      <c r="A49" s="32" t="s">
        <v>55</v>
      </c>
      <c r="B49" s="32"/>
      <c r="C49" s="109"/>
      <c r="D49" s="110">
        <f>+D50-D48</f>
        <v>0</v>
      </c>
      <c r="E49" s="110"/>
      <c r="F49" s="114"/>
      <c r="G49" s="114"/>
      <c r="H49" s="114"/>
      <c r="I49" s="114"/>
      <c r="J49" s="114"/>
      <c r="K49" s="114"/>
      <c r="L49" s="110"/>
      <c r="M49" s="112"/>
      <c r="N49" s="114"/>
      <c r="O49" s="110"/>
      <c r="P49" s="110"/>
      <c r="Q49" s="111"/>
    </row>
    <row r="50" spans="1:21" s="36" customFormat="1" ht="12" customHeight="1" x14ac:dyDescent="0.2">
      <c r="A50" s="32" t="s">
        <v>56</v>
      </c>
      <c r="B50" s="32"/>
      <c r="C50" s="109"/>
      <c r="D50" s="110">
        <f>(33*95)-95</f>
        <v>3040</v>
      </c>
      <c r="E50" s="110"/>
      <c r="F50" s="114"/>
      <c r="G50" s="114"/>
      <c r="H50" s="114"/>
      <c r="I50" s="114"/>
      <c r="J50" s="114"/>
      <c r="K50" s="114"/>
      <c r="L50" s="110"/>
      <c r="M50" s="112"/>
      <c r="N50" s="114"/>
      <c r="O50" s="110"/>
      <c r="P50" s="110"/>
      <c r="Q50" s="111"/>
    </row>
    <row r="51" spans="1:21" s="36" customFormat="1" ht="12" customHeight="1" x14ac:dyDescent="0.2">
      <c r="A51" s="32"/>
      <c r="B51" s="32"/>
      <c r="C51" s="109"/>
      <c r="D51" s="110"/>
      <c r="E51" s="110"/>
      <c r="F51" s="114"/>
      <c r="G51" s="120"/>
      <c r="H51" s="120"/>
      <c r="I51" s="120"/>
      <c r="J51" s="120"/>
      <c r="K51" s="120"/>
      <c r="L51" s="119"/>
      <c r="M51" s="119"/>
      <c r="N51" s="120"/>
      <c r="O51" s="119"/>
      <c r="P51" s="119"/>
      <c r="Q51" s="111" t="s">
        <v>157</v>
      </c>
    </row>
    <row r="52" spans="1:21" s="36" customFormat="1" ht="12" customHeight="1" x14ac:dyDescent="0.2">
      <c r="A52" s="32" t="s">
        <v>32</v>
      </c>
      <c r="B52" s="32"/>
      <c r="C52" s="109"/>
      <c r="D52" s="110"/>
      <c r="E52" s="110"/>
      <c r="F52" s="114"/>
      <c r="G52" s="110">
        <f>SUM(G5:G44)</f>
        <v>720</v>
      </c>
      <c r="H52" s="110"/>
      <c r="I52" s="110"/>
      <c r="J52" s="110">
        <f>SUM(J5:J45)</f>
        <v>696</v>
      </c>
      <c r="K52" s="110"/>
      <c r="L52" s="110"/>
      <c r="M52" s="110">
        <f>SUM(M5:M45)</f>
        <v>672</v>
      </c>
      <c r="N52" s="110"/>
      <c r="O52" s="110"/>
      <c r="P52" s="110">
        <f>SUM(P5:P45)</f>
        <v>648</v>
      </c>
      <c r="Q52" s="111">
        <f>+G52+J52+M52+P52</f>
        <v>2736</v>
      </c>
      <c r="S52" s="57"/>
      <c r="T52" s="57"/>
      <c r="U52" s="57"/>
    </row>
    <row r="53" spans="1:21" s="36" customFormat="1" ht="12" customHeight="1" x14ac:dyDescent="0.2">
      <c r="A53" s="32" t="s">
        <v>76</v>
      </c>
      <c r="B53" s="32"/>
      <c r="C53" s="109"/>
      <c r="D53" s="110"/>
      <c r="E53" s="110"/>
      <c r="F53" s="114"/>
      <c r="G53" s="110">
        <v>730</v>
      </c>
      <c r="H53" s="110"/>
      <c r="I53" s="110"/>
      <c r="J53" s="110">
        <v>689</v>
      </c>
      <c r="K53" s="110"/>
      <c r="L53" s="110"/>
      <c r="M53" s="110">
        <v>668</v>
      </c>
      <c r="N53" s="110"/>
      <c r="O53" s="110"/>
      <c r="P53" s="110">
        <v>637</v>
      </c>
      <c r="Q53" s="111">
        <f>+G53+J53+M53+P53</f>
        <v>2724</v>
      </c>
      <c r="S53" s="57"/>
    </row>
    <row r="54" spans="1:21" s="36" customFormat="1" ht="12" customHeight="1" x14ac:dyDescent="0.2">
      <c r="A54" s="32" t="s">
        <v>59</v>
      </c>
      <c r="B54" s="32"/>
      <c r="C54" s="109"/>
      <c r="D54" s="110"/>
      <c r="E54" s="110"/>
      <c r="F54" s="114"/>
      <c r="G54" s="130">
        <f>+G52-G53</f>
        <v>-10</v>
      </c>
      <c r="H54" s="130"/>
      <c r="I54" s="130"/>
      <c r="J54" s="130">
        <f>+J52-J53</f>
        <v>7</v>
      </c>
      <c r="K54" s="130"/>
      <c r="L54" s="130"/>
      <c r="M54" s="130">
        <f>+M52-M53</f>
        <v>4</v>
      </c>
      <c r="N54" s="130"/>
      <c r="O54" s="130"/>
      <c r="P54" s="130">
        <f>+P52-P53</f>
        <v>11</v>
      </c>
      <c r="Q54" s="131">
        <f>+Q52-Q53</f>
        <v>12</v>
      </c>
    </row>
    <row r="55" spans="1:21" s="36" customFormat="1" ht="12" customHeight="1" x14ac:dyDescent="0.2">
      <c r="C55" s="43"/>
      <c r="F55" s="115"/>
      <c r="G55" s="115"/>
      <c r="H55" s="115"/>
      <c r="I55" s="115"/>
      <c r="J55" s="115"/>
      <c r="K55" s="115"/>
      <c r="L55" s="57"/>
      <c r="M55" s="116"/>
      <c r="N55" s="117"/>
      <c r="O55" s="57"/>
      <c r="P55" s="57"/>
      <c r="Q55" s="118"/>
    </row>
    <row r="56" spans="1:21" s="36" customFormat="1" ht="12" customHeight="1" x14ac:dyDescent="0.2">
      <c r="C56" s="43"/>
      <c r="F56" s="115"/>
      <c r="G56" s="115"/>
      <c r="H56" s="115"/>
      <c r="I56" s="115"/>
      <c r="J56" s="115"/>
      <c r="K56" s="115"/>
      <c r="L56" s="57"/>
      <c r="M56" s="116"/>
      <c r="N56" s="117"/>
      <c r="O56" s="57"/>
      <c r="P56" s="57"/>
      <c r="Q56" s="118"/>
    </row>
    <row r="57" spans="1:21" s="36" customFormat="1" ht="12" customHeight="1" x14ac:dyDescent="0.2">
      <c r="C57" s="43"/>
      <c r="F57" s="115"/>
      <c r="G57" s="115"/>
      <c r="H57" s="115"/>
      <c r="I57" s="115"/>
      <c r="J57" s="115"/>
      <c r="K57" s="115"/>
      <c r="L57" s="57"/>
      <c r="M57" s="116"/>
      <c r="N57" s="117"/>
      <c r="O57" s="57"/>
      <c r="P57" s="57"/>
      <c r="Q57" s="118"/>
    </row>
    <row r="58" spans="1:21" s="36" customFormat="1" ht="11.25" x14ac:dyDescent="0.2">
      <c r="C58" s="43"/>
      <c r="F58" s="115"/>
      <c r="G58" s="115"/>
      <c r="H58" s="115"/>
      <c r="I58" s="115"/>
      <c r="J58" s="115"/>
      <c r="K58" s="115"/>
      <c r="L58" s="57"/>
      <c r="M58" s="116"/>
      <c r="N58" s="117"/>
      <c r="O58" s="57"/>
      <c r="P58" s="57"/>
      <c r="Q58" s="118"/>
    </row>
    <row r="59" spans="1:21" s="36" customFormat="1" ht="11.25" x14ac:dyDescent="0.2">
      <c r="C59" s="43"/>
      <c r="F59" s="115"/>
      <c r="G59" s="115"/>
      <c r="H59" s="115"/>
      <c r="I59" s="115"/>
      <c r="J59" s="115"/>
      <c r="K59" s="115"/>
      <c r="L59" s="57"/>
      <c r="M59" s="116"/>
      <c r="N59" s="117"/>
      <c r="O59" s="57"/>
      <c r="P59" s="57"/>
      <c r="Q59" s="118"/>
    </row>
    <row r="60" spans="1:21" s="36" customFormat="1" ht="11.25" x14ac:dyDescent="0.2">
      <c r="C60" s="43"/>
      <c r="F60" s="115"/>
      <c r="G60" s="115"/>
      <c r="H60" s="115"/>
      <c r="I60" s="115"/>
      <c r="J60" s="115"/>
      <c r="K60" s="115"/>
      <c r="L60" s="57"/>
      <c r="M60" s="116"/>
      <c r="N60" s="117"/>
      <c r="O60" s="57"/>
      <c r="P60" s="57"/>
      <c r="Q60" s="118"/>
    </row>
  </sheetData>
  <mergeCells count="3">
    <mergeCell ref="A1:Q1"/>
    <mergeCell ref="A2:Q2"/>
    <mergeCell ref="A3:Q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Bal Sheet 11-12</vt:lpstr>
      <vt:lpstr>Bal Sheet 12-13</vt:lpstr>
      <vt:lpstr>Bal Sheet 13-14</vt:lpstr>
      <vt:lpstr>Bal Sheet 14-15</vt:lpstr>
      <vt:lpstr>Bal Sheet 15-16</vt:lpstr>
      <vt:lpstr>I&amp;E - Bal Sheet </vt:lpstr>
      <vt:lpstr>CB - General</vt:lpstr>
      <vt:lpstr>CB Benevolent</vt:lpstr>
      <vt:lpstr>Subs</vt:lpstr>
      <vt:lpstr>'Bal Sheet 11-12'!Print_Area</vt:lpstr>
      <vt:lpstr>'Bal Sheet 12-13'!Print_Area</vt:lpstr>
      <vt:lpstr>'Bal Sheet 13-14'!Print_Area</vt:lpstr>
      <vt:lpstr>'Bal Sheet 14-15'!Print_Area</vt:lpstr>
      <vt:lpstr>'Bal Sheet 15-16'!Print_Area</vt:lpstr>
      <vt:lpstr>'CB - General'!Print_Area</vt:lpstr>
      <vt:lpstr>'CB Benevolent'!Print_Area</vt:lpstr>
      <vt:lpstr>'I&amp;E - Bal Sheet '!Print_Area</vt:lpstr>
      <vt:lpstr>Subs!Print_Area</vt:lpstr>
    </vt:vector>
  </TitlesOfParts>
  <Company>JJST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Peter Sawyer</cp:lastModifiedBy>
  <cp:lastPrinted>2020-02-26T14:06:47Z</cp:lastPrinted>
  <dcterms:created xsi:type="dcterms:W3CDTF">2009-04-19T17:13:37Z</dcterms:created>
  <dcterms:modified xsi:type="dcterms:W3CDTF">2020-03-10T14:15:21Z</dcterms:modified>
</cp:coreProperties>
</file>